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  <sheet name="Титульный" sheetId="17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'!$D$2:$D$203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'!$A$1:$BB$178</definedName>
  </definedNames>
  <calcPr calcId="124519"/>
</workbook>
</file>

<file path=xl/calcChain.xml><?xml version="1.0" encoding="utf-8"?>
<calcChain xmlns="http://schemas.openxmlformats.org/spreadsheetml/2006/main">
  <c r="AW12" i="13"/>
  <c r="AR12"/>
  <c r="AR142"/>
  <c r="AR144"/>
  <c r="AR132"/>
  <c r="AR127"/>
  <c r="AY56"/>
  <c r="AY55"/>
  <c r="AT38"/>
  <c r="AT37"/>
  <c r="AO11"/>
  <c r="AR43"/>
  <c r="AR44"/>
  <c r="AO35"/>
  <c r="AO34"/>
  <c r="F109"/>
  <c r="E109"/>
  <c r="AM11"/>
  <c r="AJ161"/>
  <c r="AJ11"/>
  <c r="AY83"/>
  <c r="AR42" l="1"/>
  <c r="AO55"/>
  <c r="AO56"/>
  <c r="AO51"/>
  <c r="I41" l="1"/>
  <c r="I40"/>
  <c r="I39"/>
  <c r="L41"/>
  <c r="L40"/>
  <c r="L39"/>
  <c r="O41"/>
  <c r="O40"/>
  <c r="O39"/>
  <c r="R41"/>
  <c r="H41"/>
  <c r="H40"/>
  <c r="H39"/>
  <c r="K41"/>
  <c r="K40"/>
  <c r="K39"/>
  <c r="N41"/>
  <c r="N40"/>
  <c r="N39"/>
  <c r="Q41"/>
  <c r="Q40"/>
  <c r="E29" i="14"/>
  <c r="E28"/>
  <c r="F28" s="1"/>
  <c r="E27"/>
  <c r="F27" s="1"/>
  <c r="E26"/>
  <c r="F26" s="1"/>
  <c r="E25"/>
  <c r="F25" s="1"/>
  <c r="W68" i="13"/>
  <c r="AY68"/>
  <c r="W67"/>
  <c r="AY67"/>
  <c r="AJ81" l="1"/>
  <c r="Z75"/>
  <c r="AW41"/>
  <c r="AV41"/>
  <c r="AU41"/>
  <c r="AL41"/>
  <c r="AK41"/>
  <c r="AC41"/>
  <c r="AB41"/>
  <c r="AA41"/>
  <c r="AZ41"/>
  <c r="AQ41"/>
  <c r="AP41"/>
  <c r="AG41"/>
  <c r="AF41"/>
  <c r="X41"/>
  <c r="U41"/>
  <c r="U39" s="1"/>
  <c r="Z51"/>
  <c r="AW40"/>
  <c r="AV40"/>
  <c r="AU40"/>
  <c r="AW39"/>
  <c r="AV39"/>
  <c r="AU39"/>
  <c r="AL40"/>
  <c r="AK40"/>
  <c r="AL39"/>
  <c r="AK39"/>
  <c r="AC40"/>
  <c r="AB40"/>
  <c r="AA40"/>
  <c r="AC39"/>
  <c r="AB39"/>
  <c r="AA39"/>
  <c r="U40"/>
  <c r="AZ40"/>
  <c r="AZ39"/>
  <c r="AQ40"/>
  <c r="AP40"/>
  <c r="AQ39"/>
  <c r="AP39"/>
  <c r="AG40"/>
  <c r="AF40"/>
  <c r="AG39"/>
  <c r="AF39"/>
  <c r="X40"/>
  <c r="X39"/>
  <c r="R40"/>
  <c r="R39"/>
  <c r="Q39"/>
  <c r="AC132"/>
  <c r="AZ29"/>
  <c r="AY29"/>
  <c r="AZ28"/>
  <c r="AY28"/>
  <c r="AZ27"/>
  <c r="AY27"/>
  <c r="AW29"/>
  <c r="AV29"/>
  <c r="AU29"/>
  <c r="AW28"/>
  <c r="AV28"/>
  <c r="AU28"/>
  <c r="AW27"/>
  <c r="AV27"/>
  <c r="AU27"/>
  <c r="AQ29"/>
  <c r="AP29"/>
  <c r="AQ28"/>
  <c r="AP28"/>
  <c r="AQ27"/>
  <c r="AP27"/>
  <c r="AL29"/>
  <c r="AK29"/>
  <c r="AL28"/>
  <c r="AK28"/>
  <c r="AL27"/>
  <c r="AK27"/>
  <c r="AH29"/>
  <c r="AG29"/>
  <c r="AF29"/>
  <c r="AE29"/>
  <c r="AH28"/>
  <c r="AG28"/>
  <c r="AF28"/>
  <c r="AE28"/>
  <c r="AH27"/>
  <c r="AG27"/>
  <c r="AF27"/>
  <c r="AE27"/>
  <c r="AC29"/>
  <c r="AB29"/>
  <c r="AA29"/>
  <c r="Z29"/>
  <c r="AC28"/>
  <c r="AB28"/>
  <c r="AA28"/>
  <c r="Z28"/>
  <c r="AC27"/>
  <c r="AB27"/>
  <c r="AA27"/>
  <c r="Z27"/>
  <c r="X29"/>
  <c r="X28"/>
  <c r="X27"/>
  <c r="U29"/>
  <c r="U28"/>
  <c r="U27"/>
  <c r="R29"/>
  <c r="Q29"/>
  <c r="R28"/>
  <c r="Q28"/>
  <c r="R27"/>
  <c r="Q27"/>
  <c r="O29"/>
  <c r="N29"/>
  <c r="O28"/>
  <c r="N28"/>
  <c r="O27"/>
  <c r="N27"/>
  <c r="L29"/>
  <c r="K29"/>
  <c r="L28"/>
  <c r="L27" s="1"/>
  <c r="K28"/>
  <c r="K27"/>
  <c r="I29"/>
  <c r="H29"/>
  <c r="I28"/>
  <c r="H28"/>
  <c r="I27"/>
  <c r="H27"/>
  <c r="G119" l="1"/>
  <c r="G120"/>
  <c r="E102"/>
  <c r="D28" i="14" l="1"/>
  <c r="D27"/>
  <c r="D26"/>
  <c r="D25"/>
  <c r="AZ112" i="13"/>
  <c r="AY112"/>
  <c r="AZ111"/>
  <c r="AY111"/>
  <c r="AZ110"/>
  <c r="AY110"/>
  <c r="AW112"/>
  <c r="AV112"/>
  <c r="AU112"/>
  <c r="AT112"/>
  <c r="AW111"/>
  <c r="AV111"/>
  <c r="AU111"/>
  <c r="AT111"/>
  <c r="AW110"/>
  <c r="AV110"/>
  <c r="AU110"/>
  <c r="AT110"/>
  <c r="AR112"/>
  <c r="AQ112"/>
  <c r="AP112"/>
  <c r="AO112"/>
  <c r="AR111"/>
  <c r="AQ111"/>
  <c r="AP111"/>
  <c r="AO111"/>
  <c r="AR110"/>
  <c r="AQ110"/>
  <c r="AP110"/>
  <c r="AO110"/>
  <c r="AM112"/>
  <c r="AL112"/>
  <c r="AL162" s="1"/>
  <c r="AK112"/>
  <c r="AJ112"/>
  <c r="AM111"/>
  <c r="AL111"/>
  <c r="AK111"/>
  <c r="AJ111"/>
  <c r="AM110"/>
  <c r="AL110"/>
  <c r="AK110"/>
  <c r="AJ110"/>
  <c r="AC112"/>
  <c r="AB112"/>
  <c r="AA112"/>
  <c r="Z112"/>
  <c r="AC111"/>
  <c r="AB111"/>
  <c r="AA111"/>
  <c r="Z111"/>
  <c r="AC110"/>
  <c r="AB110"/>
  <c r="AA110"/>
  <c r="Z110"/>
  <c r="AH112"/>
  <c r="AG112"/>
  <c r="AG162" s="1"/>
  <c r="AF112"/>
  <c r="AE112"/>
  <c r="AH111"/>
  <c r="AG111"/>
  <c r="AF111"/>
  <c r="AE111"/>
  <c r="AH110"/>
  <c r="AG110"/>
  <c r="AF110"/>
  <c r="AE110"/>
  <c r="N92"/>
  <c r="AY44"/>
  <c r="AT44"/>
  <c r="AO44"/>
  <c r="AJ44"/>
  <c r="AE44"/>
  <c r="Z44"/>
  <c r="W44"/>
  <c r="T44"/>
  <c r="Q44"/>
  <c r="K74"/>
  <c r="AT13"/>
  <c r="AJ13"/>
  <c r="Z13"/>
  <c r="T13"/>
  <c r="AY13"/>
  <c r="AO13"/>
  <c r="AE13"/>
  <c r="W13"/>
  <c r="Q13"/>
  <c r="K13"/>
  <c r="N13"/>
  <c r="I13"/>
  <c r="H13"/>
  <c r="E13"/>
  <c r="L13"/>
  <c r="R13"/>
  <c r="X13"/>
  <c r="AH13"/>
  <c r="AG13"/>
  <c r="AF13"/>
  <c r="AR13"/>
  <c r="AQ13"/>
  <c r="AP13"/>
  <c r="AZ13"/>
  <c r="AW13"/>
  <c r="AV13"/>
  <c r="AU13"/>
  <c r="AL13"/>
  <c r="AK13"/>
  <c r="AC13"/>
  <c r="AB13"/>
  <c r="AA13"/>
  <c r="U13"/>
  <c r="O13"/>
  <c r="L11"/>
  <c r="AG11"/>
  <c r="AF11"/>
  <c r="AQ11"/>
  <c r="AP11"/>
  <c r="AZ11"/>
  <c r="AW11"/>
  <c r="AV11"/>
  <c r="AU11"/>
  <c r="AL11"/>
  <c r="AK11"/>
  <c r="AB11"/>
  <c r="AA11"/>
  <c r="AQ162"/>
  <c r="AP162"/>
  <c r="AF162"/>
  <c r="AV162"/>
  <c r="AU162"/>
  <c r="AK162"/>
  <c r="AB162"/>
  <c r="AA162"/>
  <c r="AM156"/>
  <c r="AM164" s="1"/>
  <c r="AM163" s="1"/>
  <c r="AM155"/>
  <c r="AZ167"/>
  <c r="AY167"/>
  <c r="AZ166"/>
  <c r="AY166"/>
  <c r="AZ165"/>
  <c r="AY165"/>
  <c r="AR167"/>
  <c r="AQ167"/>
  <c r="AP167"/>
  <c r="AO167"/>
  <c r="AR166"/>
  <c r="AQ166"/>
  <c r="AP166"/>
  <c r="AO166"/>
  <c r="AR165"/>
  <c r="AQ165"/>
  <c r="AP165"/>
  <c r="AO165"/>
  <c r="AH167"/>
  <c r="AG167"/>
  <c r="AF167"/>
  <c r="AE167"/>
  <c r="AH166"/>
  <c r="AG166"/>
  <c r="AF166"/>
  <c r="AE166"/>
  <c r="AH165"/>
  <c r="AG165"/>
  <c r="AF165"/>
  <c r="AE165"/>
  <c r="X167"/>
  <c r="W167"/>
  <c r="X166"/>
  <c r="W166"/>
  <c r="X165"/>
  <c r="W165"/>
  <c r="R167"/>
  <c r="Q167"/>
  <c r="R166"/>
  <c r="Q166"/>
  <c r="R165"/>
  <c r="Q165"/>
  <c r="L167"/>
  <c r="L166" s="1"/>
  <c r="L165" s="1"/>
  <c r="K167"/>
  <c r="K166" s="1"/>
  <c r="K165" s="1"/>
  <c r="AW167"/>
  <c r="AV167"/>
  <c r="AU167"/>
  <c r="AT167"/>
  <c r="AW166"/>
  <c r="AV166"/>
  <c r="AU166"/>
  <c r="AT166"/>
  <c r="AW165"/>
  <c r="AV165"/>
  <c r="AU165"/>
  <c r="AT165"/>
  <c r="AL167"/>
  <c r="AK167"/>
  <c r="AJ167"/>
  <c r="AL166"/>
  <c r="AK166"/>
  <c r="AJ166"/>
  <c r="AL165"/>
  <c r="AK165"/>
  <c r="AJ165"/>
  <c r="AC167"/>
  <c r="AB167"/>
  <c r="AA167"/>
  <c r="Z167"/>
  <c r="AC166"/>
  <c r="AB166"/>
  <c r="AA166"/>
  <c r="Z166"/>
  <c r="AC165"/>
  <c r="AB165"/>
  <c r="AA165"/>
  <c r="Z165"/>
  <c r="U167"/>
  <c r="T167"/>
  <c r="U166"/>
  <c r="T166"/>
  <c r="U165"/>
  <c r="T165"/>
  <c r="O167"/>
  <c r="N167"/>
  <c r="O166"/>
  <c r="N166"/>
  <c r="O165"/>
  <c r="N165"/>
  <c r="I167"/>
  <c r="I166" s="1"/>
  <c r="I165" s="1"/>
  <c r="H167"/>
  <c r="H166" s="1"/>
  <c r="H165" s="1"/>
  <c r="E167"/>
  <c r="E166"/>
  <c r="E165" s="1"/>
  <c r="AZ164"/>
  <c r="AY164"/>
  <c r="AZ163"/>
  <c r="AY163"/>
  <c r="AR164"/>
  <c r="AQ164"/>
  <c r="AP164"/>
  <c r="AO164"/>
  <c r="AR163"/>
  <c r="AQ163"/>
  <c r="AP163"/>
  <c r="AO163"/>
  <c r="AH164"/>
  <c r="AG164"/>
  <c r="AF164"/>
  <c r="AE164"/>
  <c r="AH163"/>
  <c r="AG163"/>
  <c r="AF163"/>
  <c r="AE163"/>
  <c r="X164"/>
  <c r="W164"/>
  <c r="X163"/>
  <c r="W163"/>
  <c r="R164"/>
  <c r="Q164"/>
  <c r="R163"/>
  <c r="Q163"/>
  <c r="L164"/>
  <c r="L163" s="1"/>
  <c r="K164"/>
  <c r="K163" s="1"/>
  <c r="AW164"/>
  <c r="AV164"/>
  <c r="AU164"/>
  <c r="AT164"/>
  <c r="AW163"/>
  <c r="AV163"/>
  <c r="AU163"/>
  <c r="AT163"/>
  <c r="AL164"/>
  <c r="AK164"/>
  <c r="AJ164"/>
  <c r="AL163"/>
  <c r="AK163"/>
  <c r="AJ163"/>
  <c r="AC164"/>
  <c r="AB164"/>
  <c r="AA164"/>
  <c r="Z164"/>
  <c r="AC163"/>
  <c r="AB163"/>
  <c r="AA163"/>
  <c r="Z163"/>
  <c r="U164"/>
  <c r="U163" s="1"/>
  <c r="T164"/>
  <c r="T163"/>
  <c r="N164"/>
  <c r="N163" s="1"/>
  <c r="I164"/>
  <c r="I163" s="1"/>
  <c r="H164"/>
  <c r="H163" s="1"/>
  <c r="E164"/>
  <c r="E163" s="1"/>
  <c r="AV156"/>
  <c r="AU156"/>
  <c r="AV155"/>
  <c r="AU155"/>
  <c r="G154"/>
  <c r="F154"/>
  <c r="E154"/>
  <c r="E153" s="1"/>
  <c r="E151" s="1"/>
  <c r="E155" s="1"/>
  <c r="BA153"/>
  <c r="AZ153"/>
  <c r="AY153"/>
  <c r="AX153"/>
  <c r="AW153"/>
  <c r="AT153"/>
  <c r="AS153"/>
  <c r="AR153"/>
  <c r="AO153"/>
  <c r="AN153"/>
  <c r="AJ153"/>
  <c r="AI153"/>
  <c r="AI151" s="1"/>
  <c r="AH153"/>
  <c r="AE153"/>
  <c r="AE151" s="1"/>
  <c r="AE155" s="1"/>
  <c r="AD153"/>
  <c r="AC153"/>
  <c r="AC151" s="1"/>
  <c r="AC155" s="1"/>
  <c r="Z153"/>
  <c r="Y153"/>
  <c r="Y151" s="1"/>
  <c r="X153"/>
  <c r="W153"/>
  <c r="W151" s="1"/>
  <c r="W155" s="1"/>
  <c r="V153"/>
  <c r="U153"/>
  <c r="U151" s="1"/>
  <c r="U155" s="1"/>
  <c r="T153"/>
  <c r="S153"/>
  <c r="S151" s="1"/>
  <c r="R153"/>
  <c r="Q153"/>
  <c r="Q151" s="1"/>
  <c r="Q155" s="1"/>
  <c r="P153"/>
  <c r="O153"/>
  <c r="O151" s="1"/>
  <c r="O155" s="1"/>
  <c r="N153"/>
  <c r="M153"/>
  <c r="L153"/>
  <c r="K153"/>
  <c r="J153"/>
  <c r="I153"/>
  <c r="H153"/>
  <c r="G153"/>
  <c r="F153"/>
  <c r="BA152"/>
  <c r="AZ152"/>
  <c r="AZ156" s="1"/>
  <c r="AY152"/>
  <c r="AY156" s="1"/>
  <c r="AX152"/>
  <c r="AW152"/>
  <c r="AW156" s="1"/>
  <c r="AT152"/>
  <c r="AT156" s="1"/>
  <c r="AS152"/>
  <c r="AR152"/>
  <c r="AR156" s="1"/>
  <c r="AQ152"/>
  <c r="AQ156" s="1"/>
  <c r="AP152"/>
  <c r="AP156" s="1"/>
  <c r="AO152"/>
  <c r="AO156" s="1"/>
  <c r="AN152"/>
  <c r="AM152"/>
  <c r="AL152"/>
  <c r="AL156" s="1"/>
  <c r="AK152"/>
  <c r="AK156" s="1"/>
  <c r="AJ152"/>
  <c r="AJ156" s="1"/>
  <c r="AI152"/>
  <c r="AH152"/>
  <c r="AH156" s="1"/>
  <c r="AG152"/>
  <c r="AG156" s="1"/>
  <c r="AF152"/>
  <c r="AF156" s="1"/>
  <c r="AE152"/>
  <c r="AE156" s="1"/>
  <c r="AD152"/>
  <c r="AC152"/>
  <c r="AC156" s="1"/>
  <c r="AB152"/>
  <c r="AB156" s="1"/>
  <c r="AA152"/>
  <c r="AA156" s="1"/>
  <c r="Z152"/>
  <c r="Z156" s="1"/>
  <c r="Y152"/>
  <c r="X152"/>
  <c r="X156" s="1"/>
  <c r="W152"/>
  <c r="W156" s="1"/>
  <c r="V152"/>
  <c r="U152"/>
  <c r="U156" s="1"/>
  <c r="T152"/>
  <c r="T156" s="1"/>
  <c r="S152"/>
  <c r="R152"/>
  <c r="R156" s="1"/>
  <c r="Q152"/>
  <c r="Q156" s="1"/>
  <c r="P152"/>
  <c r="O152"/>
  <c r="O156" s="1"/>
  <c r="N152"/>
  <c r="N156" s="1"/>
  <c r="M152"/>
  <c r="L152"/>
  <c r="L156" s="1"/>
  <c r="K152"/>
  <c r="K156" s="1"/>
  <c r="J152"/>
  <c r="I152"/>
  <c r="I156" s="1"/>
  <c r="H152"/>
  <c r="H156" s="1"/>
  <c r="G152"/>
  <c r="F152"/>
  <c r="F156" s="1"/>
  <c r="F164" s="1"/>
  <c r="F163" s="1"/>
  <c r="E152"/>
  <c r="E156" s="1"/>
  <c r="BA151"/>
  <c r="AZ151"/>
  <c r="AZ155" s="1"/>
  <c r="AY151"/>
  <c r="AY155" s="1"/>
  <c r="AX151"/>
  <c r="AW151"/>
  <c r="AW155" s="1"/>
  <c r="AT151"/>
  <c r="AT155" s="1"/>
  <c r="AS151"/>
  <c r="AR151"/>
  <c r="AR155" s="1"/>
  <c r="AQ151"/>
  <c r="AQ155" s="1"/>
  <c r="AP151"/>
  <c r="AP155" s="1"/>
  <c r="AO151"/>
  <c r="AO155" s="1"/>
  <c r="AN151"/>
  <c r="AM151"/>
  <c r="AL151"/>
  <c r="AL155" s="1"/>
  <c r="AK151"/>
  <c r="AK155" s="1"/>
  <c r="AJ151"/>
  <c r="AJ155" s="1"/>
  <c r="AH151"/>
  <c r="AH155" s="1"/>
  <c r="AG151"/>
  <c r="AG155" s="1"/>
  <c r="AF151"/>
  <c r="AF155" s="1"/>
  <c r="AD151"/>
  <c r="AB151"/>
  <c r="AB155" s="1"/>
  <c r="AA151"/>
  <c r="AA155" s="1"/>
  <c r="Z151"/>
  <c r="Z155" s="1"/>
  <c r="X151"/>
  <c r="X155" s="1"/>
  <c r="V151"/>
  <c r="T151"/>
  <c r="T155" s="1"/>
  <c r="R151"/>
  <c r="R155" s="1"/>
  <c r="P151"/>
  <c r="N151"/>
  <c r="N155" s="1"/>
  <c r="M151"/>
  <c r="L151"/>
  <c r="L155" s="1"/>
  <c r="K151"/>
  <c r="K155" s="1"/>
  <c r="J151"/>
  <c r="I151"/>
  <c r="I155" s="1"/>
  <c r="H151"/>
  <c r="H155" s="1"/>
  <c r="G151"/>
  <c r="F151"/>
  <c r="F155" s="1"/>
  <c r="AZ132"/>
  <c r="AZ131"/>
  <c r="AY132"/>
  <c r="AY131"/>
  <c r="AW132"/>
  <c r="AW131"/>
  <c r="AT132"/>
  <c r="AT131"/>
  <c r="AR131"/>
  <c r="AO132"/>
  <c r="AO131"/>
  <c r="AM132"/>
  <c r="AM131"/>
  <c r="AJ132"/>
  <c r="AJ131"/>
  <c r="AH132"/>
  <c r="AH131"/>
  <c r="AE132"/>
  <c r="AE131"/>
  <c r="AC131"/>
  <c r="Z132"/>
  <c r="Z131"/>
  <c r="X132"/>
  <c r="X131"/>
  <c r="W132"/>
  <c r="W131"/>
  <c r="U132"/>
  <c r="U131"/>
  <c r="T132"/>
  <c r="T131"/>
  <c r="R132"/>
  <c r="R131"/>
  <c r="Q132"/>
  <c r="Q131"/>
  <c r="O132"/>
  <c r="O131"/>
  <c r="N132"/>
  <c r="N131"/>
  <c r="L132"/>
  <c r="L131"/>
  <c r="K132"/>
  <c r="K131"/>
  <c r="I132"/>
  <c r="H132"/>
  <c r="I131"/>
  <c r="H131"/>
  <c r="I130"/>
  <c r="H130"/>
  <c r="G141"/>
  <c r="F141"/>
  <c r="E141"/>
  <c r="G140"/>
  <c r="F140"/>
  <c r="E140"/>
  <c r="BA139"/>
  <c r="AZ139"/>
  <c r="AY139"/>
  <c r="AX139"/>
  <c r="AW139"/>
  <c r="AV139"/>
  <c r="AU139"/>
  <c r="AT139"/>
  <c r="AS139"/>
  <c r="AR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8"/>
  <c r="F138"/>
  <c r="E138"/>
  <c r="G137"/>
  <c r="F137"/>
  <c r="E137"/>
  <c r="BA136"/>
  <c r="AZ136"/>
  <c r="AY136"/>
  <c r="AX136"/>
  <c r="AW136"/>
  <c r="AV136"/>
  <c r="AU136"/>
  <c r="AT136"/>
  <c r="AS136"/>
  <c r="AR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F135"/>
  <c r="E135"/>
  <c r="G134"/>
  <c r="F134"/>
  <c r="E134"/>
  <c r="BA133"/>
  <c r="AZ133"/>
  <c r="AY133"/>
  <c r="AX133"/>
  <c r="AW133"/>
  <c r="AV133"/>
  <c r="AU133"/>
  <c r="AT133"/>
  <c r="AS133"/>
  <c r="AR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BA127"/>
  <c r="AZ127"/>
  <c r="AY127"/>
  <c r="AX127"/>
  <c r="AW127"/>
  <c r="AT127"/>
  <c r="AS127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AQ126"/>
  <c r="AP126"/>
  <c r="AL126"/>
  <c r="AK126"/>
  <c r="AG126"/>
  <c r="AF126"/>
  <c r="AB126"/>
  <c r="AA126"/>
  <c r="F129"/>
  <c r="E129"/>
  <c r="E127" s="1"/>
  <c r="BA128"/>
  <c r="BA126" s="1"/>
  <c r="AZ128"/>
  <c r="AZ126" s="1"/>
  <c r="AY128"/>
  <c r="AY126" s="1"/>
  <c r="AX128"/>
  <c r="AX126" s="1"/>
  <c r="AW128"/>
  <c r="AW126" s="1"/>
  <c r="AT128"/>
  <c r="AT126" s="1"/>
  <c r="AS128"/>
  <c r="AS126" s="1"/>
  <c r="AR128"/>
  <c r="AR126" s="1"/>
  <c r="AO128"/>
  <c r="AO126" s="1"/>
  <c r="AN128"/>
  <c r="AN126" s="1"/>
  <c r="AM128"/>
  <c r="AM126" s="1"/>
  <c r="AJ128"/>
  <c r="AJ126" s="1"/>
  <c r="AI128"/>
  <c r="AI126" s="1"/>
  <c r="AH128"/>
  <c r="AH126" s="1"/>
  <c r="AE128"/>
  <c r="AE126" s="1"/>
  <c r="AD128"/>
  <c r="AD126" s="1"/>
  <c r="AC128"/>
  <c r="AC126" s="1"/>
  <c r="Z128"/>
  <c r="Z126" s="1"/>
  <c r="Y128"/>
  <c r="Y126" s="1"/>
  <c r="X128"/>
  <c r="X126" s="1"/>
  <c r="W128"/>
  <c r="W126" s="1"/>
  <c r="V128"/>
  <c r="V126" s="1"/>
  <c r="U128"/>
  <c r="U126" s="1"/>
  <c r="T128"/>
  <c r="T126" s="1"/>
  <c r="S128"/>
  <c r="S126" s="1"/>
  <c r="R128"/>
  <c r="R126" s="1"/>
  <c r="Q128"/>
  <c r="Q126" s="1"/>
  <c r="P128"/>
  <c r="P126" s="1"/>
  <c r="O128"/>
  <c r="O126" s="1"/>
  <c r="N128"/>
  <c r="N126" s="1"/>
  <c r="M128"/>
  <c r="M126" s="1"/>
  <c r="L128"/>
  <c r="L126" s="1"/>
  <c r="K128"/>
  <c r="K126" s="1"/>
  <c r="J128"/>
  <c r="J126" s="1"/>
  <c r="I128"/>
  <c r="I126" s="1"/>
  <c r="H128"/>
  <c r="H126" s="1"/>
  <c r="Z124"/>
  <c r="E128" l="1"/>
  <c r="E126" s="1"/>
  <c r="G135"/>
  <c r="F127"/>
  <c r="G127" s="1"/>
  <c r="G129"/>
  <c r="O164"/>
  <c r="O163" s="1"/>
  <c r="G139"/>
  <c r="AM130"/>
  <c r="AT130"/>
  <c r="AZ130"/>
  <c r="G136"/>
  <c r="E133"/>
  <c r="F133"/>
  <c r="F136"/>
  <c r="K130"/>
  <c r="L130"/>
  <c r="O130"/>
  <c r="Q130"/>
  <c r="W130"/>
  <c r="Z130"/>
  <c r="AC130"/>
  <c r="AE130"/>
  <c r="AH130"/>
  <c r="AJ130"/>
  <c r="F139"/>
  <c r="R130"/>
  <c r="U130"/>
  <c r="AY130"/>
  <c r="E136"/>
  <c r="F131"/>
  <c r="E132"/>
  <c r="AR130"/>
  <c r="E131"/>
  <c r="E130" s="1"/>
  <c r="F132"/>
  <c r="E139"/>
  <c r="N130"/>
  <c r="T130"/>
  <c r="X130"/>
  <c r="AO130"/>
  <c r="AW130"/>
  <c r="G133"/>
  <c r="F128"/>
  <c r="F126" l="1"/>
  <c r="G126" s="1"/>
  <c r="G128"/>
  <c r="F130"/>
  <c r="G130" s="1"/>
  <c r="J102"/>
  <c r="BA123"/>
  <c r="AZ123"/>
  <c r="AY123"/>
  <c r="AX123"/>
  <c r="AW123"/>
  <c r="AT123"/>
  <c r="AS123"/>
  <c r="AR123"/>
  <c r="AQ123"/>
  <c r="AP123"/>
  <c r="AO123"/>
  <c r="AQ122"/>
  <c r="AP122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AL122"/>
  <c r="AK122"/>
  <c r="AG122"/>
  <c r="AF122"/>
  <c r="AB122"/>
  <c r="AA122"/>
  <c r="Z122"/>
  <c r="F125"/>
  <c r="E125"/>
  <c r="E123" s="1"/>
  <c r="BA124"/>
  <c r="BA122" s="1"/>
  <c r="AZ124"/>
  <c r="AZ122" s="1"/>
  <c r="AY124"/>
  <c r="AY122" s="1"/>
  <c r="AX124"/>
  <c r="AX122" s="1"/>
  <c r="AW124"/>
  <c r="AW122" s="1"/>
  <c r="AT124"/>
  <c r="AT122" s="1"/>
  <c r="AS124"/>
  <c r="AS122" s="1"/>
  <c r="AR124"/>
  <c r="AR122" s="1"/>
  <c r="AO124"/>
  <c r="AO122" s="1"/>
  <c r="AN124"/>
  <c r="AN122" s="1"/>
  <c r="AM124"/>
  <c r="AM122" s="1"/>
  <c r="AJ124"/>
  <c r="AJ122" s="1"/>
  <c r="AI124"/>
  <c r="AI122" s="1"/>
  <c r="AH124"/>
  <c r="AH122" s="1"/>
  <c r="AE124"/>
  <c r="AE122" s="1"/>
  <c r="AD124"/>
  <c r="AD122" s="1"/>
  <c r="AC124"/>
  <c r="AC122" s="1"/>
  <c r="Y124"/>
  <c r="Y122" s="1"/>
  <c r="X124"/>
  <c r="X122" s="1"/>
  <c r="W124"/>
  <c r="W122" s="1"/>
  <c r="V124"/>
  <c r="V122" s="1"/>
  <c r="U124"/>
  <c r="U122" s="1"/>
  <c r="T124"/>
  <c r="T122" s="1"/>
  <c r="S124"/>
  <c r="S122" s="1"/>
  <c r="R124"/>
  <c r="R122" s="1"/>
  <c r="Q124"/>
  <c r="Q122" s="1"/>
  <c r="P124"/>
  <c r="P122" s="1"/>
  <c r="O124"/>
  <c r="O122" s="1"/>
  <c r="N124"/>
  <c r="N122" s="1"/>
  <c r="M124"/>
  <c r="M122" s="1"/>
  <c r="L124"/>
  <c r="L122" s="1"/>
  <c r="K124"/>
  <c r="K122" s="1"/>
  <c r="J124"/>
  <c r="J122" s="1"/>
  <c r="I124"/>
  <c r="I122" s="1"/>
  <c r="H124"/>
  <c r="H122" s="1"/>
  <c r="F124"/>
  <c r="F122" s="1"/>
  <c r="Q112"/>
  <c r="T112"/>
  <c r="Y112"/>
  <c r="X112"/>
  <c r="W112"/>
  <c r="Y111"/>
  <c r="X111"/>
  <c r="W111"/>
  <c r="V112"/>
  <c r="U112"/>
  <c r="V111"/>
  <c r="V110" s="1"/>
  <c r="U111"/>
  <c r="T111"/>
  <c r="T110" s="1"/>
  <c r="U110"/>
  <c r="S112"/>
  <c r="R112"/>
  <c r="S111"/>
  <c r="S110" s="1"/>
  <c r="R111"/>
  <c r="R110" s="1"/>
  <c r="Q111"/>
  <c r="P112"/>
  <c r="O112"/>
  <c r="O110" s="1"/>
  <c r="N112"/>
  <c r="N162" s="1"/>
  <c r="N12" s="1"/>
  <c r="P111"/>
  <c r="P110" s="1"/>
  <c r="O111"/>
  <c r="N111"/>
  <c r="N110" s="1"/>
  <c r="M112"/>
  <c r="L112"/>
  <c r="L162" s="1"/>
  <c r="K112"/>
  <c r="K144" s="1"/>
  <c r="M111"/>
  <c r="L111"/>
  <c r="K111"/>
  <c r="J112"/>
  <c r="I112"/>
  <c r="I162" s="1"/>
  <c r="I12" s="1"/>
  <c r="H112"/>
  <c r="H162" s="1"/>
  <c r="H12" s="1"/>
  <c r="J111"/>
  <c r="I111"/>
  <c r="H111"/>
  <c r="G121"/>
  <c r="F121"/>
  <c r="E121"/>
  <c r="F120"/>
  <c r="E120"/>
  <c r="BA119"/>
  <c r="AZ119"/>
  <c r="AY119"/>
  <c r="AX119"/>
  <c r="AW119"/>
  <c r="AV119"/>
  <c r="AU119"/>
  <c r="AT119"/>
  <c r="AS119"/>
  <c r="AR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F118"/>
  <c r="E118"/>
  <c r="G117"/>
  <c r="F117"/>
  <c r="E117"/>
  <c r="BA116"/>
  <c r="AZ116"/>
  <c r="AY116"/>
  <c r="AX116"/>
  <c r="AW116"/>
  <c r="AV116"/>
  <c r="AU116"/>
  <c r="AT116"/>
  <c r="AS116"/>
  <c r="AR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5"/>
  <c r="F115"/>
  <c r="F112" s="1"/>
  <c r="E115"/>
  <c r="G114"/>
  <c r="G111" s="1"/>
  <c r="F114"/>
  <c r="E114"/>
  <c r="E111" s="1"/>
  <c r="BA113"/>
  <c r="AZ113"/>
  <c r="AY113"/>
  <c r="AX113"/>
  <c r="AW113"/>
  <c r="AV113"/>
  <c r="AU113"/>
  <c r="AT113"/>
  <c r="AS113"/>
  <c r="AR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F113" s="1"/>
  <c r="K113"/>
  <c r="J113"/>
  <c r="G113" s="1"/>
  <c r="I113"/>
  <c r="H113"/>
  <c r="E113" s="1"/>
  <c r="BA100"/>
  <c r="AZ100"/>
  <c r="AZ145" s="1"/>
  <c r="AY100"/>
  <c r="AY145" s="1"/>
  <c r="AX100"/>
  <c r="AW100"/>
  <c r="AW145" s="1"/>
  <c r="AV100"/>
  <c r="AV145" s="1"/>
  <c r="AU100"/>
  <c r="AU145" s="1"/>
  <c r="AT100"/>
  <c r="AT145" s="1"/>
  <c r="AS100"/>
  <c r="AR100"/>
  <c r="AR145" s="1"/>
  <c r="AQ100"/>
  <c r="AQ145" s="1"/>
  <c r="AP100"/>
  <c r="AP145" s="1"/>
  <c r="AO100"/>
  <c r="AO145" s="1"/>
  <c r="AN100"/>
  <c r="AM100"/>
  <c r="AL100"/>
  <c r="AL145" s="1"/>
  <c r="AK100"/>
  <c r="AK145" s="1"/>
  <c r="AJ100"/>
  <c r="AJ145" s="1"/>
  <c r="AI100"/>
  <c r="AH100"/>
  <c r="AH145" s="1"/>
  <c r="AG100"/>
  <c r="AG145" s="1"/>
  <c r="AF100"/>
  <c r="AF145" s="1"/>
  <c r="AE100"/>
  <c r="AE145" s="1"/>
  <c r="AD100"/>
  <c r="AC100"/>
  <c r="AC145" s="1"/>
  <c r="AB100"/>
  <c r="AB145" s="1"/>
  <c r="AA100"/>
  <c r="AA145" s="1"/>
  <c r="Z100"/>
  <c r="Z145" s="1"/>
  <c r="Y100"/>
  <c r="X100"/>
  <c r="X145" s="1"/>
  <c r="W100"/>
  <c r="W145" s="1"/>
  <c r="V100"/>
  <c r="U100"/>
  <c r="U145" s="1"/>
  <c r="T100"/>
  <c r="T145" s="1"/>
  <c r="S100"/>
  <c r="R100"/>
  <c r="R145" s="1"/>
  <c r="Q100"/>
  <c r="Q145" s="1"/>
  <c r="P100"/>
  <c r="O100"/>
  <c r="O145" s="1"/>
  <c r="N100"/>
  <c r="N145" s="1"/>
  <c r="M100"/>
  <c r="L100"/>
  <c r="L145" s="1"/>
  <c r="K100"/>
  <c r="K145" s="1"/>
  <c r="J100"/>
  <c r="I100"/>
  <c r="I145" s="1"/>
  <c r="H100"/>
  <c r="H145" s="1"/>
  <c r="G100"/>
  <c r="F100"/>
  <c r="E100"/>
  <c r="E145" s="1"/>
  <c r="M108"/>
  <c r="M99" s="1"/>
  <c r="L108"/>
  <c r="L99" s="1"/>
  <c r="L144" s="1"/>
  <c r="L12" s="1"/>
  <c r="L10" s="1"/>
  <c r="K108"/>
  <c r="K99" s="1"/>
  <c r="M107"/>
  <c r="L107"/>
  <c r="K107"/>
  <c r="S108"/>
  <c r="S99" s="1"/>
  <c r="R108"/>
  <c r="R99" s="1"/>
  <c r="R144" s="1"/>
  <c r="Q108"/>
  <c r="Q99" s="1"/>
  <c r="S107"/>
  <c r="R107"/>
  <c r="Q107"/>
  <c r="Y108"/>
  <c r="Y99" s="1"/>
  <c r="X108"/>
  <c r="X99" s="1"/>
  <c r="X144" s="1"/>
  <c r="W108"/>
  <c r="W99" s="1"/>
  <c r="Y107"/>
  <c r="X107"/>
  <c r="W107"/>
  <c r="AI108"/>
  <c r="AI99" s="1"/>
  <c r="AH108"/>
  <c r="AH99" s="1"/>
  <c r="AH144" s="1"/>
  <c r="AG108"/>
  <c r="AG99" s="1"/>
  <c r="AG144" s="1"/>
  <c r="AG12" s="1"/>
  <c r="AG10" s="1"/>
  <c r="AF108"/>
  <c r="AF99" s="1"/>
  <c r="AF144" s="1"/>
  <c r="AF12" s="1"/>
  <c r="AE108"/>
  <c r="AE99" s="1"/>
  <c r="AE144" s="1"/>
  <c r="AI107"/>
  <c r="AH107"/>
  <c r="AG107"/>
  <c r="AF107"/>
  <c r="AE107"/>
  <c r="AS108"/>
  <c r="AS99" s="1"/>
  <c r="AS107"/>
  <c r="AR108"/>
  <c r="AR99" s="1"/>
  <c r="AR107"/>
  <c r="AT107"/>
  <c r="AT108"/>
  <c r="AT99" s="1"/>
  <c r="AT144" s="1"/>
  <c r="AQ108"/>
  <c r="AQ99" s="1"/>
  <c r="AQ144" s="1"/>
  <c r="AQ12" s="1"/>
  <c r="AQ10" s="1"/>
  <c r="AP108"/>
  <c r="AP99" s="1"/>
  <c r="AP144" s="1"/>
  <c r="AP12" s="1"/>
  <c r="AP10" s="1"/>
  <c r="AO108"/>
  <c r="AO99" s="1"/>
  <c r="AO144" s="1"/>
  <c r="AQ107"/>
  <c r="AP107"/>
  <c r="AO107"/>
  <c r="BA108"/>
  <c r="BA99" s="1"/>
  <c r="AZ108"/>
  <c r="AZ99" s="1"/>
  <c r="AZ144" s="1"/>
  <c r="AY108"/>
  <c r="AY99" s="1"/>
  <c r="AY144" s="1"/>
  <c r="BA107"/>
  <c r="AZ107"/>
  <c r="AY107"/>
  <c r="AX108"/>
  <c r="AX99" s="1"/>
  <c r="AW108"/>
  <c r="AW99" s="1"/>
  <c r="AW144" s="1"/>
  <c r="AV108"/>
  <c r="AV99" s="1"/>
  <c r="AV144" s="1"/>
  <c r="AV12" s="1"/>
  <c r="AU108"/>
  <c r="AU99" s="1"/>
  <c r="AU144" s="1"/>
  <c r="AU12" s="1"/>
  <c r="AU10" s="1"/>
  <c r="AX107"/>
  <c r="AW107"/>
  <c r="AV107"/>
  <c r="AU107"/>
  <c r="AN108"/>
  <c r="AN99" s="1"/>
  <c r="AM108"/>
  <c r="AM99" s="1"/>
  <c r="AM144" s="1"/>
  <c r="AL108"/>
  <c r="AL99" s="1"/>
  <c r="AL144" s="1"/>
  <c r="AL12" s="1"/>
  <c r="AK108"/>
  <c r="AK99" s="1"/>
  <c r="AK144" s="1"/>
  <c r="AK12" s="1"/>
  <c r="AK10" s="1"/>
  <c r="AJ108"/>
  <c r="AJ99" s="1"/>
  <c r="AJ144" s="1"/>
  <c r="AN107"/>
  <c r="AM107"/>
  <c r="AL107"/>
  <c r="AK107"/>
  <c r="AJ107"/>
  <c r="AD108"/>
  <c r="AD99" s="1"/>
  <c r="AC108"/>
  <c r="AC99" s="1"/>
  <c r="AC144" s="1"/>
  <c r="AB108"/>
  <c r="AB99" s="1"/>
  <c r="AB144" s="1"/>
  <c r="AB12" s="1"/>
  <c r="AA108"/>
  <c r="AA99" s="1"/>
  <c r="AA144" s="1"/>
  <c r="AA12" s="1"/>
  <c r="AA10" s="1"/>
  <c r="Z108"/>
  <c r="Z99" s="1"/>
  <c r="Z144" s="1"/>
  <c r="AD107"/>
  <c r="AC107"/>
  <c r="AB107"/>
  <c r="AA107"/>
  <c r="Z107"/>
  <c r="V108"/>
  <c r="V99" s="1"/>
  <c r="U108"/>
  <c r="U99" s="1"/>
  <c r="U144" s="1"/>
  <c r="T108"/>
  <c r="T99" s="1"/>
  <c r="T144" s="1"/>
  <c r="V107"/>
  <c r="U107"/>
  <c r="T107"/>
  <c r="P108"/>
  <c r="P99" s="1"/>
  <c r="O108"/>
  <c r="O99" s="1"/>
  <c r="O144" s="1"/>
  <c r="N108"/>
  <c r="N99" s="1"/>
  <c r="N144" s="1"/>
  <c r="P107"/>
  <c r="O107"/>
  <c r="N107"/>
  <c r="J108"/>
  <c r="J99" s="1"/>
  <c r="I108"/>
  <c r="I99" s="1"/>
  <c r="I144" s="1"/>
  <c r="J107"/>
  <c r="I107"/>
  <c r="H108"/>
  <c r="H107"/>
  <c r="H106" s="1"/>
  <c r="G108"/>
  <c r="G107" s="1"/>
  <c r="F108"/>
  <c r="F107" s="1"/>
  <c r="E108"/>
  <c r="E107" s="1"/>
  <c r="Q101"/>
  <c r="K101"/>
  <c r="BA98"/>
  <c r="AZ98"/>
  <c r="AZ143" s="1"/>
  <c r="AY98"/>
  <c r="AY143" s="1"/>
  <c r="AX98"/>
  <c r="AW98"/>
  <c r="AW143" s="1"/>
  <c r="AV98"/>
  <c r="AV143" s="1"/>
  <c r="AU98"/>
  <c r="AU143" s="1"/>
  <c r="AT98"/>
  <c r="AT143" s="1"/>
  <c r="AS98"/>
  <c r="AR98"/>
  <c r="AR143" s="1"/>
  <c r="AQ98"/>
  <c r="AQ143" s="1"/>
  <c r="AP98"/>
  <c r="AP143" s="1"/>
  <c r="AO98"/>
  <c r="AO143" s="1"/>
  <c r="AN98"/>
  <c r="AM98"/>
  <c r="AM143" s="1"/>
  <c r="AL98"/>
  <c r="AL143" s="1"/>
  <c r="AK98"/>
  <c r="AK143" s="1"/>
  <c r="AJ98"/>
  <c r="AJ143" s="1"/>
  <c r="AI98"/>
  <c r="AH98"/>
  <c r="AH143" s="1"/>
  <c r="AG98"/>
  <c r="AG143" s="1"/>
  <c r="AF98"/>
  <c r="AF143" s="1"/>
  <c r="AE98"/>
  <c r="AE143" s="1"/>
  <c r="AD98"/>
  <c r="AC98"/>
  <c r="AC143" s="1"/>
  <c r="AB98"/>
  <c r="AB143" s="1"/>
  <c r="AA98"/>
  <c r="AA143" s="1"/>
  <c r="Z98"/>
  <c r="Z143" s="1"/>
  <c r="Y98"/>
  <c r="X98"/>
  <c r="W98"/>
  <c r="W143" s="1"/>
  <c r="V98"/>
  <c r="U98"/>
  <c r="U143" s="1"/>
  <c r="U142" s="1"/>
  <c r="T98"/>
  <c r="S98"/>
  <c r="R98"/>
  <c r="Q98"/>
  <c r="Q143" s="1"/>
  <c r="P98"/>
  <c r="O98"/>
  <c r="O143" s="1"/>
  <c r="N98"/>
  <c r="M98"/>
  <c r="L98"/>
  <c r="K98"/>
  <c r="K143" s="1"/>
  <c r="J98"/>
  <c r="I98"/>
  <c r="I143" s="1"/>
  <c r="H98"/>
  <c r="H143" s="1"/>
  <c r="H161" s="1"/>
  <c r="G106"/>
  <c r="G105" s="1"/>
  <c r="F106"/>
  <c r="F105" s="1"/>
  <c r="BA105"/>
  <c r="AZ105"/>
  <c r="AY105"/>
  <c r="AX105"/>
  <c r="AW105"/>
  <c r="AT105"/>
  <c r="AS105"/>
  <c r="AR105"/>
  <c r="AO105"/>
  <c r="AN105"/>
  <c r="AM105"/>
  <c r="AJ105"/>
  <c r="AI105"/>
  <c r="AH105"/>
  <c r="AE105"/>
  <c r="AD105"/>
  <c r="AC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G104"/>
  <c r="G99" s="1"/>
  <c r="F104"/>
  <c r="E104"/>
  <c r="BA103"/>
  <c r="AZ103"/>
  <c r="AY103"/>
  <c r="AX103"/>
  <c r="AW103"/>
  <c r="AT103"/>
  <c r="AS103"/>
  <c r="AR103"/>
  <c r="AO103"/>
  <c r="AN103"/>
  <c r="AM103"/>
  <c r="AJ103"/>
  <c r="AI103"/>
  <c r="AH103"/>
  <c r="AE103"/>
  <c r="AD103"/>
  <c r="AC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BA101"/>
  <c r="AZ101"/>
  <c r="AY101"/>
  <c r="AS101"/>
  <c r="AR101"/>
  <c r="AO101"/>
  <c r="AI101"/>
  <c r="AH101"/>
  <c r="AE101"/>
  <c r="AX101"/>
  <c r="AW101"/>
  <c r="AT101"/>
  <c r="AN101"/>
  <c r="AM101"/>
  <c r="AJ101"/>
  <c r="AD101"/>
  <c r="AC101"/>
  <c r="Z101"/>
  <c r="Y101"/>
  <c r="X101"/>
  <c r="W101"/>
  <c r="V101"/>
  <c r="U101"/>
  <c r="T101"/>
  <c r="S101"/>
  <c r="R101"/>
  <c r="P101"/>
  <c r="O101"/>
  <c r="N101"/>
  <c r="M101"/>
  <c r="L101"/>
  <c r="J101"/>
  <c r="I101"/>
  <c r="H101"/>
  <c r="F102"/>
  <c r="F101" s="1"/>
  <c r="E101"/>
  <c r="BA74"/>
  <c r="BA73"/>
  <c r="AZ74"/>
  <c r="AZ73"/>
  <c r="AY74"/>
  <c r="AY73"/>
  <c r="AX74"/>
  <c r="AX73"/>
  <c r="AW74"/>
  <c r="AW73"/>
  <c r="AT74"/>
  <c r="AT73"/>
  <c r="AS74"/>
  <c r="AS73"/>
  <c r="AR74"/>
  <c r="AR73"/>
  <c r="AO74"/>
  <c r="AO73"/>
  <c r="AN74"/>
  <c r="AN73"/>
  <c r="AM74"/>
  <c r="AM73"/>
  <c r="AJ74"/>
  <c r="AJ73"/>
  <c r="AI74"/>
  <c r="AI73"/>
  <c r="AH74"/>
  <c r="AH73"/>
  <c r="AE74"/>
  <c r="AE73"/>
  <c r="AD74"/>
  <c r="AD73"/>
  <c r="AC74"/>
  <c r="AC73"/>
  <c r="Z74"/>
  <c r="Z41" s="1"/>
  <c r="Z73"/>
  <c r="Y74"/>
  <c r="X74"/>
  <c r="W74"/>
  <c r="Y73"/>
  <c r="Y72" s="1"/>
  <c r="X73"/>
  <c r="W73"/>
  <c r="V74"/>
  <c r="U74"/>
  <c r="T74"/>
  <c r="S74"/>
  <c r="R74"/>
  <c r="Q74"/>
  <c r="Q92" s="1"/>
  <c r="P74"/>
  <c r="O74"/>
  <c r="O72" s="1"/>
  <c r="N74"/>
  <c r="M74"/>
  <c r="L74"/>
  <c r="J74"/>
  <c r="I74"/>
  <c r="H74"/>
  <c r="V73"/>
  <c r="V72" s="1"/>
  <c r="U73"/>
  <c r="T73"/>
  <c r="T72" s="1"/>
  <c r="S73"/>
  <c r="R73"/>
  <c r="R72" s="1"/>
  <c r="Q73"/>
  <c r="P73"/>
  <c r="P72" s="1"/>
  <c r="O73"/>
  <c r="N73"/>
  <c r="N72" s="1"/>
  <c r="M73"/>
  <c r="L73"/>
  <c r="L72" s="1"/>
  <c r="K73"/>
  <c r="J73"/>
  <c r="J72" s="1"/>
  <c r="I73"/>
  <c r="H73"/>
  <c r="H72" s="1"/>
  <c r="S72"/>
  <c r="F89"/>
  <c r="E89"/>
  <c r="G88"/>
  <c r="F88"/>
  <c r="E88"/>
  <c r="BA87"/>
  <c r="AZ87"/>
  <c r="AY87"/>
  <c r="AX87"/>
  <c r="AW87"/>
  <c r="AV87"/>
  <c r="AU87"/>
  <c r="AT87"/>
  <c r="AS87"/>
  <c r="AR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F86"/>
  <c r="E86"/>
  <c r="G86" s="1"/>
  <c r="G85"/>
  <c r="F85"/>
  <c r="E85"/>
  <c r="BA84"/>
  <c r="AZ84"/>
  <c r="AY84"/>
  <c r="AX84"/>
  <c r="AW84"/>
  <c r="AV84"/>
  <c r="AU84"/>
  <c r="AT84"/>
  <c r="AS84"/>
  <c r="AR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F83"/>
  <c r="E83"/>
  <c r="G82"/>
  <c r="F82"/>
  <c r="E82"/>
  <c r="BA81"/>
  <c r="AZ81"/>
  <c r="AY81"/>
  <c r="AX81"/>
  <c r="AW81"/>
  <c r="AV81"/>
  <c r="AU81"/>
  <c r="AT81"/>
  <c r="AS81"/>
  <c r="AR81"/>
  <c r="AO81"/>
  <c r="AN81"/>
  <c r="AM81"/>
  <c r="AL81"/>
  <c r="AK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F80"/>
  <c r="E80"/>
  <c r="G80" s="1"/>
  <c r="G79"/>
  <c r="F79"/>
  <c r="E79"/>
  <c r="BA78"/>
  <c r="AZ78"/>
  <c r="AY78"/>
  <c r="AX78"/>
  <c r="AW78"/>
  <c r="AV78"/>
  <c r="AU78"/>
  <c r="AT78"/>
  <c r="AS78"/>
  <c r="AR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F77"/>
  <c r="E77"/>
  <c r="G76"/>
  <c r="G73" s="1"/>
  <c r="F76"/>
  <c r="E76"/>
  <c r="E73" s="1"/>
  <c r="BA75"/>
  <c r="AZ75"/>
  <c r="AY75"/>
  <c r="AX75"/>
  <c r="AW75"/>
  <c r="AV75"/>
  <c r="AU75"/>
  <c r="AT75"/>
  <c r="AS75"/>
  <c r="AR75"/>
  <c r="AO75"/>
  <c r="AN75"/>
  <c r="AM75"/>
  <c r="AL75"/>
  <c r="AK75"/>
  <c r="AJ75"/>
  <c r="AI75"/>
  <c r="AH75"/>
  <c r="AG75"/>
  <c r="AF75"/>
  <c r="AE75"/>
  <c r="AD75"/>
  <c r="AC75"/>
  <c r="AB75"/>
  <c r="AA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BA68"/>
  <c r="BA67"/>
  <c r="AZ68"/>
  <c r="AZ67"/>
  <c r="AX68"/>
  <c r="AW68"/>
  <c r="AV68"/>
  <c r="AU68"/>
  <c r="AT68"/>
  <c r="AX67"/>
  <c r="AW67"/>
  <c r="AV67"/>
  <c r="AU67"/>
  <c r="AT67"/>
  <c r="AS68"/>
  <c r="AR68"/>
  <c r="AQ68"/>
  <c r="AP68"/>
  <c r="AO68"/>
  <c r="AS67"/>
  <c r="AR67"/>
  <c r="AQ67"/>
  <c r="AP67"/>
  <c r="AO67"/>
  <c r="AN68"/>
  <c r="AM68"/>
  <c r="AL68"/>
  <c r="AK68"/>
  <c r="AJ68"/>
  <c r="AN67"/>
  <c r="AM67"/>
  <c r="AL67"/>
  <c r="AK67"/>
  <c r="AJ67"/>
  <c r="AI68"/>
  <c r="AI67"/>
  <c r="AD68"/>
  <c r="AD67"/>
  <c r="AH68"/>
  <c r="AH67"/>
  <c r="AC68"/>
  <c r="AC67"/>
  <c r="AG68"/>
  <c r="AF68"/>
  <c r="AE68"/>
  <c r="AG67"/>
  <c r="AF67"/>
  <c r="AE67"/>
  <c r="AB68"/>
  <c r="AA68"/>
  <c r="Z68"/>
  <c r="AB67"/>
  <c r="AA67"/>
  <c r="Z67"/>
  <c r="Y68"/>
  <c r="X68"/>
  <c r="Y67"/>
  <c r="X67"/>
  <c r="V68"/>
  <c r="U68"/>
  <c r="T68"/>
  <c r="V67"/>
  <c r="U67"/>
  <c r="T67"/>
  <c r="S68"/>
  <c r="R68"/>
  <c r="Q68"/>
  <c r="S67"/>
  <c r="R67"/>
  <c r="Q67"/>
  <c r="P68"/>
  <c r="O68"/>
  <c r="N68"/>
  <c r="P67"/>
  <c r="O67"/>
  <c r="N67"/>
  <c r="M68"/>
  <c r="L68"/>
  <c r="K68"/>
  <c r="M67"/>
  <c r="L67"/>
  <c r="K67"/>
  <c r="J68"/>
  <c r="I68"/>
  <c r="H68"/>
  <c r="J67"/>
  <c r="I67"/>
  <c r="H67"/>
  <c r="BA44"/>
  <c r="AZ44"/>
  <c r="AX44"/>
  <c r="AW44"/>
  <c r="AV44"/>
  <c r="AU44"/>
  <c r="AS44"/>
  <c r="AR41"/>
  <c r="AQ44"/>
  <c r="AP44"/>
  <c r="AN44"/>
  <c r="AM44"/>
  <c r="AL44"/>
  <c r="AK44"/>
  <c r="AI44"/>
  <c r="AH44"/>
  <c r="AH41" s="1"/>
  <c r="AG44"/>
  <c r="AF44"/>
  <c r="AD44"/>
  <c r="AC44"/>
  <c r="AB44"/>
  <c r="AA44"/>
  <c r="Y44"/>
  <c r="X44"/>
  <c r="V44"/>
  <c r="U44"/>
  <c r="S44"/>
  <c r="R44"/>
  <c r="P44"/>
  <c r="O44"/>
  <c r="N44"/>
  <c r="M44"/>
  <c r="L44"/>
  <c r="K44"/>
  <c r="J44"/>
  <c r="I44"/>
  <c r="H44"/>
  <c r="BA43"/>
  <c r="AZ43"/>
  <c r="AZ42" s="1"/>
  <c r="AY43"/>
  <c r="AX43"/>
  <c r="AX42" s="1"/>
  <c r="AW43"/>
  <c r="AV43"/>
  <c r="AV42" s="1"/>
  <c r="AU43"/>
  <c r="AT43"/>
  <c r="AS43"/>
  <c r="AQ43"/>
  <c r="AP43"/>
  <c r="AP42" s="1"/>
  <c r="AO43"/>
  <c r="AN43"/>
  <c r="AN42" s="1"/>
  <c r="AM43"/>
  <c r="AL43"/>
  <c r="AL42" s="1"/>
  <c r="AK43"/>
  <c r="AJ43"/>
  <c r="AI43"/>
  <c r="AH43"/>
  <c r="AG43"/>
  <c r="AF43"/>
  <c r="AF42" s="1"/>
  <c r="AE43"/>
  <c r="AD43"/>
  <c r="AD42" s="1"/>
  <c r="AC43"/>
  <c r="AB43"/>
  <c r="AB42" s="1"/>
  <c r="AA43"/>
  <c r="Z43"/>
  <c r="Y43"/>
  <c r="X43"/>
  <c r="W43"/>
  <c r="W40" s="1"/>
  <c r="V43"/>
  <c r="V42" s="1"/>
  <c r="U43"/>
  <c r="U42" s="1"/>
  <c r="T43"/>
  <c r="S43"/>
  <c r="R43"/>
  <c r="R42" s="1"/>
  <c r="P43"/>
  <c r="O43"/>
  <c r="O42" s="1"/>
  <c r="N43"/>
  <c r="M43"/>
  <c r="M42" s="1"/>
  <c r="L43"/>
  <c r="L42" s="1"/>
  <c r="K43"/>
  <c r="K42" s="1"/>
  <c r="J43"/>
  <c r="I43"/>
  <c r="I42" s="1"/>
  <c r="H43"/>
  <c r="BA42"/>
  <c r="AW42"/>
  <c r="AS42"/>
  <c r="AO42"/>
  <c r="AK42"/>
  <c r="AG42"/>
  <c r="AC42"/>
  <c r="Y42"/>
  <c r="P42"/>
  <c r="H4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E40" s="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F71"/>
  <c r="F68" s="1"/>
  <c r="E71"/>
  <c r="F70"/>
  <c r="F67" s="1"/>
  <c r="E70"/>
  <c r="BA69"/>
  <c r="AZ69"/>
  <c r="AY69"/>
  <c r="AX69"/>
  <c r="AW69"/>
  <c r="AV69"/>
  <c r="AU69"/>
  <c r="AT69"/>
  <c r="AS69"/>
  <c r="AR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5"/>
  <c r="G62" s="1"/>
  <c r="F65"/>
  <c r="F62" s="1"/>
  <c r="E65"/>
  <c r="E62" s="1"/>
  <c r="G64"/>
  <c r="G61" s="1"/>
  <c r="F64"/>
  <c r="F61" s="1"/>
  <c r="E64"/>
  <c r="E61" s="1"/>
  <c r="BA63"/>
  <c r="AZ63"/>
  <c r="AY63"/>
  <c r="AX63"/>
  <c r="AW63"/>
  <c r="AV63"/>
  <c r="AU63"/>
  <c r="AT63"/>
  <c r="AS63"/>
  <c r="AR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59"/>
  <c r="F59"/>
  <c r="E59"/>
  <c r="G58"/>
  <c r="F58"/>
  <c r="E58"/>
  <c r="BA57"/>
  <c r="AZ57"/>
  <c r="AY57"/>
  <c r="AX57"/>
  <c r="AW57"/>
  <c r="AV57"/>
  <c r="AU57"/>
  <c r="AT57"/>
  <c r="AS57"/>
  <c r="AR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6"/>
  <c r="F56"/>
  <c r="E56"/>
  <c r="G55"/>
  <c r="F55"/>
  <c r="E55"/>
  <c r="BA54"/>
  <c r="AZ54"/>
  <c r="AY54"/>
  <c r="AX54"/>
  <c r="AW54"/>
  <c r="AV54"/>
  <c r="AU54"/>
  <c r="AT54"/>
  <c r="AS54"/>
  <c r="AR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Q47"/>
  <c r="Q46"/>
  <c r="G53"/>
  <c r="F53"/>
  <c r="E53"/>
  <c r="G52"/>
  <c r="F52"/>
  <c r="E52"/>
  <c r="BA51"/>
  <c r="AZ51"/>
  <c r="AX51"/>
  <c r="AW51"/>
  <c r="AV51"/>
  <c r="AU51"/>
  <c r="AT51"/>
  <c r="AS51"/>
  <c r="AR51"/>
  <c r="AN51"/>
  <c r="AM51"/>
  <c r="AL51"/>
  <c r="AK51"/>
  <c r="AJ51"/>
  <c r="AI51"/>
  <c r="AH51"/>
  <c r="AG51"/>
  <c r="AF51"/>
  <c r="AE51"/>
  <c r="AD51"/>
  <c r="AC51"/>
  <c r="AB51"/>
  <c r="AA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0"/>
  <c r="F50"/>
  <c r="E50"/>
  <c r="G49"/>
  <c r="F49"/>
  <c r="E49"/>
  <c r="BA48"/>
  <c r="AZ48"/>
  <c r="AY48"/>
  <c r="AX48"/>
  <c r="AW48"/>
  <c r="AV48"/>
  <c r="AU48"/>
  <c r="AT48"/>
  <c r="AS48"/>
  <c r="AR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H45"/>
  <c r="I45"/>
  <c r="J45"/>
  <c r="K45"/>
  <c r="L45"/>
  <c r="M45"/>
  <c r="N45"/>
  <c r="O45"/>
  <c r="P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K45"/>
  <c r="AL45"/>
  <c r="AM45"/>
  <c r="AN45"/>
  <c r="AO45"/>
  <c r="AR45"/>
  <c r="AS45"/>
  <c r="AT45"/>
  <c r="AU45"/>
  <c r="AV45"/>
  <c r="AW45"/>
  <c r="AX45"/>
  <c r="AZ45"/>
  <c r="BA45"/>
  <c r="F46"/>
  <c r="F43" s="1"/>
  <c r="F40" s="1"/>
  <c r="G46"/>
  <c r="AJ45"/>
  <c r="AY45"/>
  <c r="F47"/>
  <c r="F44" s="1"/>
  <c r="G47"/>
  <c r="E47"/>
  <c r="BA32"/>
  <c r="AZ32"/>
  <c r="AZ92" s="1"/>
  <c r="AZ162" s="1"/>
  <c r="BA31"/>
  <c r="AZ31"/>
  <c r="AZ91" s="1"/>
  <c r="AZ90" s="1"/>
  <c r="AX32"/>
  <c r="AW32"/>
  <c r="AW92" s="1"/>
  <c r="AW162" s="1"/>
  <c r="AV32"/>
  <c r="AU32"/>
  <c r="AT32"/>
  <c r="AT29" s="1"/>
  <c r="AX31"/>
  <c r="AX91" s="1"/>
  <c r="AW31"/>
  <c r="AV31"/>
  <c r="AU31"/>
  <c r="AT31"/>
  <c r="AS32"/>
  <c r="AR32"/>
  <c r="AQ32"/>
  <c r="AP32"/>
  <c r="AP92" s="1"/>
  <c r="AO32"/>
  <c r="AO29" s="1"/>
  <c r="AS31"/>
  <c r="AS91" s="1"/>
  <c r="AR31"/>
  <c r="AQ31"/>
  <c r="AQ91" s="1"/>
  <c r="AP31"/>
  <c r="AO31"/>
  <c r="AQ30"/>
  <c r="AP30"/>
  <c r="AN32"/>
  <c r="AM32"/>
  <c r="AL32"/>
  <c r="AK32"/>
  <c r="AK92" s="1"/>
  <c r="AN31"/>
  <c r="AM31"/>
  <c r="AL31"/>
  <c r="AK31"/>
  <c r="AK91" s="1"/>
  <c r="AK90" s="1"/>
  <c r="AI32"/>
  <c r="AH32"/>
  <c r="AG32"/>
  <c r="AF32"/>
  <c r="AF92" s="1"/>
  <c r="AE32"/>
  <c r="AI31"/>
  <c r="AI91" s="1"/>
  <c r="AH31"/>
  <c r="AG31"/>
  <c r="AG91" s="1"/>
  <c r="AF31"/>
  <c r="AE31"/>
  <c r="AE91" s="1"/>
  <c r="AD32"/>
  <c r="AC32"/>
  <c r="AC92" s="1"/>
  <c r="AC162" s="1"/>
  <c r="AB32"/>
  <c r="AA32"/>
  <c r="AA92" s="1"/>
  <c r="Z32"/>
  <c r="AD31"/>
  <c r="AD91" s="1"/>
  <c r="AC31"/>
  <c r="AB31"/>
  <c r="AB91" s="1"/>
  <c r="AA31"/>
  <c r="Z31"/>
  <c r="Z91" s="1"/>
  <c r="Y32"/>
  <c r="X32"/>
  <c r="X92" s="1"/>
  <c r="W32"/>
  <c r="W29" s="1"/>
  <c r="Y31"/>
  <c r="Y91" s="1"/>
  <c r="X31"/>
  <c r="W31"/>
  <c r="V32"/>
  <c r="U32"/>
  <c r="U92" s="1"/>
  <c r="T32"/>
  <c r="T29" s="1"/>
  <c r="V31"/>
  <c r="V91" s="1"/>
  <c r="U31"/>
  <c r="T31"/>
  <c r="S32"/>
  <c r="R32"/>
  <c r="R92" s="1"/>
  <c r="Q32"/>
  <c r="S31"/>
  <c r="S91" s="1"/>
  <c r="R31"/>
  <c r="Q31"/>
  <c r="P32"/>
  <c r="P31"/>
  <c r="P91" s="1"/>
  <c r="O32"/>
  <c r="O31"/>
  <c r="O91" s="1"/>
  <c r="N32"/>
  <c r="N31"/>
  <c r="N91" s="1"/>
  <c r="M32"/>
  <c r="M31"/>
  <c r="M91" s="1"/>
  <c r="L32"/>
  <c r="L31"/>
  <c r="L91" s="1"/>
  <c r="K32"/>
  <c r="K31"/>
  <c r="K91" s="1"/>
  <c r="J32"/>
  <c r="J31"/>
  <c r="J91" s="1"/>
  <c r="I32"/>
  <c r="I31"/>
  <c r="I91" s="1"/>
  <c r="H32"/>
  <c r="H31"/>
  <c r="H91" s="1"/>
  <c r="AY38"/>
  <c r="AY32" s="1"/>
  <c r="AY37"/>
  <c r="AY31" s="1"/>
  <c r="AY91" s="1"/>
  <c r="AJ32"/>
  <c r="AJ29" s="1"/>
  <c r="AJ31"/>
  <c r="G38"/>
  <c r="F38"/>
  <c r="E38"/>
  <c r="G37"/>
  <c r="F37"/>
  <c r="E37"/>
  <c r="BA36"/>
  <c r="AZ36"/>
  <c r="AX36"/>
  <c r="AW36"/>
  <c r="AV36"/>
  <c r="AU36"/>
  <c r="AT36"/>
  <c r="AS36"/>
  <c r="AR36"/>
  <c r="AO36"/>
  <c r="AN36"/>
  <c r="AM36"/>
  <c r="AL36"/>
  <c r="AK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5"/>
  <c r="G32" s="1"/>
  <c r="G34"/>
  <c r="F35"/>
  <c r="F34"/>
  <c r="F31" s="1"/>
  <c r="F28" s="1"/>
  <c r="E35"/>
  <c r="E32" s="1"/>
  <c r="E29" s="1"/>
  <c r="E34"/>
  <c r="BA33"/>
  <c r="BA30" s="1"/>
  <c r="AZ33"/>
  <c r="AY33"/>
  <c r="AX33"/>
  <c r="AW33"/>
  <c r="AV33"/>
  <c r="AU33"/>
  <c r="AT33"/>
  <c r="AS33"/>
  <c r="AR33"/>
  <c r="AN33"/>
  <c r="AN30" s="1"/>
  <c r="AM33"/>
  <c r="AL33"/>
  <c r="AL30" s="1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AO33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G118" i="13" l="1"/>
  <c r="AR40"/>
  <c r="AR39" s="1"/>
  <c r="AR92"/>
  <c r="AR162" s="1"/>
  <c r="AR29"/>
  <c r="AR28"/>
  <c r="AR27" s="1"/>
  <c r="F145"/>
  <c r="F167" s="1"/>
  <c r="F166" s="1"/>
  <c r="F165" s="1"/>
  <c r="F13"/>
  <c r="G13" s="1"/>
  <c r="AM145"/>
  <c r="AM167" s="1"/>
  <c r="AM166" s="1"/>
  <c r="AM13"/>
  <c r="AM40"/>
  <c r="AM41"/>
  <c r="AT41"/>
  <c r="AJ42"/>
  <c r="AJ40"/>
  <c r="AO40"/>
  <c r="AT42"/>
  <c r="AT40"/>
  <c r="AJ91"/>
  <c r="AJ28"/>
  <c r="AJ27" s="1"/>
  <c r="AO91"/>
  <c r="AO28"/>
  <c r="AO27" s="1"/>
  <c r="AM91"/>
  <c r="AM28"/>
  <c r="AM92"/>
  <c r="AM162" s="1"/>
  <c r="AM29"/>
  <c r="AM27" s="1"/>
  <c r="F74"/>
  <c r="F41" s="1"/>
  <c r="F39" s="1"/>
  <c r="G89"/>
  <c r="AH92"/>
  <c r="AH162" s="1"/>
  <c r="AH42"/>
  <c r="AH40"/>
  <c r="AH39" s="1"/>
  <c r="AH11"/>
  <c r="E124"/>
  <c r="AY41"/>
  <c r="AO92"/>
  <c r="AO41"/>
  <c r="AO39" s="1"/>
  <c r="T42"/>
  <c r="T40"/>
  <c r="AE92"/>
  <c r="AE41"/>
  <c r="AE39" s="1"/>
  <c r="AT92"/>
  <c r="T91"/>
  <c r="T28"/>
  <c r="T27" s="1"/>
  <c r="W91"/>
  <c r="W28"/>
  <c r="W27" s="1"/>
  <c r="AT91"/>
  <c r="AT28"/>
  <c r="AT27" s="1"/>
  <c r="W92"/>
  <c r="W41"/>
  <c r="W39" s="1"/>
  <c r="AJ41"/>
  <c r="AJ92"/>
  <c r="T92"/>
  <c r="T41"/>
  <c r="T39" s="1"/>
  <c r="E74"/>
  <c r="G77"/>
  <c r="E68"/>
  <c r="G68" s="1"/>
  <c r="G71"/>
  <c r="E67"/>
  <c r="G70"/>
  <c r="Z92"/>
  <c r="AY92"/>
  <c r="AY40"/>
  <c r="AY39" s="1"/>
  <c r="E44"/>
  <c r="Z42"/>
  <c r="Z40"/>
  <c r="Z39" s="1"/>
  <c r="G83"/>
  <c r="AC12"/>
  <c r="AW10"/>
  <c r="AZ12"/>
  <c r="F123"/>
  <c r="G123" s="1"/>
  <c r="G125"/>
  <c r="X12"/>
  <c r="X162"/>
  <c r="X42"/>
  <c r="Q162"/>
  <c r="Q12" s="1"/>
  <c r="L143"/>
  <c r="N143"/>
  <c r="N161" s="1"/>
  <c r="T143"/>
  <c r="T161" s="1"/>
  <c r="T11" s="1"/>
  <c r="X143"/>
  <c r="X142" s="1"/>
  <c r="W144"/>
  <c r="Q144"/>
  <c r="Q142" s="1"/>
  <c r="G116"/>
  <c r="H110"/>
  <c r="J110"/>
  <c r="W110"/>
  <c r="Y110"/>
  <c r="H11"/>
  <c r="H10" s="1"/>
  <c r="H160"/>
  <c r="L142"/>
  <c r="L161"/>
  <c r="L160" s="1"/>
  <c r="N142"/>
  <c r="T142"/>
  <c r="L110"/>
  <c r="I142"/>
  <c r="I161"/>
  <c r="K142"/>
  <c r="K161"/>
  <c r="K11" s="1"/>
  <c r="Q161"/>
  <c r="Q11" s="1"/>
  <c r="W142"/>
  <c r="W161"/>
  <c r="W11" s="1"/>
  <c r="U12"/>
  <c r="U162"/>
  <c r="R143"/>
  <c r="R11"/>
  <c r="R12"/>
  <c r="R162"/>
  <c r="O142"/>
  <c r="O11"/>
  <c r="O161"/>
  <c r="W72"/>
  <c r="Q160"/>
  <c r="AZ142"/>
  <c r="AZ161"/>
  <c r="AZ160" s="1"/>
  <c r="AY142"/>
  <c r="AY161"/>
  <c r="AY11" s="1"/>
  <c r="AT142"/>
  <c r="AT161"/>
  <c r="AT11" s="1"/>
  <c r="AV142"/>
  <c r="AV161"/>
  <c r="AV160" s="1"/>
  <c r="AU142"/>
  <c r="AU161"/>
  <c r="AU160" s="1"/>
  <c r="AW142"/>
  <c r="AP142"/>
  <c r="AP161"/>
  <c r="AP160" s="1"/>
  <c r="AO142"/>
  <c r="AO161"/>
  <c r="AQ142"/>
  <c r="AQ161"/>
  <c r="AQ160" s="1"/>
  <c r="AJ142"/>
  <c r="AN11"/>
  <c r="AL142"/>
  <c r="AL161"/>
  <c r="AL160" s="1"/>
  <c r="AK142"/>
  <c r="AK161"/>
  <c r="AK160" s="1"/>
  <c r="AM142"/>
  <c r="AM161"/>
  <c r="AM160" s="1"/>
  <c r="Z142"/>
  <c r="Z161"/>
  <c r="Z11" s="1"/>
  <c r="AB142"/>
  <c r="AB161"/>
  <c r="AB160" s="1"/>
  <c r="AA142"/>
  <c r="AA161"/>
  <c r="AA160" s="1"/>
  <c r="AC142"/>
  <c r="AC11"/>
  <c r="AC10" s="1"/>
  <c r="AC161"/>
  <c r="AC160" s="1"/>
  <c r="AF142"/>
  <c r="AF161"/>
  <c r="AF160" s="1"/>
  <c r="AH142"/>
  <c r="AE142"/>
  <c r="AE161"/>
  <c r="AE11" s="1"/>
  <c r="AG142"/>
  <c r="AG161"/>
  <c r="AG160" s="1"/>
  <c r="AF10"/>
  <c r="I72"/>
  <c r="K72"/>
  <c r="M72"/>
  <c r="Q72"/>
  <c r="U72"/>
  <c r="F116"/>
  <c r="G54"/>
  <c r="G63"/>
  <c r="G60"/>
  <c r="G69"/>
  <c r="J42"/>
  <c r="N42"/>
  <c r="S42"/>
  <c r="W42"/>
  <c r="AA42"/>
  <c r="AE42"/>
  <c r="AI42"/>
  <c r="AM42"/>
  <c r="AQ42"/>
  <c r="AU42"/>
  <c r="AY42"/>
  <c r="E92"/>
  <c r="H92"/>
  <c r="H90" s="1"/>
  <c r="I92"/>
  <c r="I90" s="1"/>
  <c r="J92"/>
  <c r="J90" s="1"/>
  <c r="K92"/>
  <c r="L92"/>
  <c r="L90" s="1"/>
  <c r="M92"/>
  <c r="M90" s="1"/>
  <c r="N90"/>
  <c r="O92"/>
  <c r="P92"/>
  <c r="P90" s="1"/>
  <c r="S92"/>
  <c r="S90" s="1"/>
  <c r="U91"/>
  <c r="V92"/>
  <c r="V90" s="1"/>
  <c r="X91"/>
  <c r="Y92"/>
  <c r="Y90" s="1"/>
  <c r="AA91"/>
  <c r="AA90" s="1"/>
  <c r="AB92"/>
  <c r="AB90" s="1"/>
  <c r="AD92"/>
  <c r="AD90" s="1"/>
  <c r="AF91"/>
  <c r="AG92"/>
  <c r="AG90" s="1"/>
  <c r="AI92"/>
  <c r="AI90" s="1"/>
  <c r="AL91"/>
  <c r="AL92"/>
  <c r="AN92"/>
  <c r="AP91"/>
  <c r="AQ92"/>
  <c r="AQ90" s="1"/>
  <c r="AS92"/>
  <c r="AS90" s="1"/>
  <c r="AX92"/>
  <c r="AX90" s="1"/>
  <c r="BA92"/>
  <c r="F99"/>
  <c r="F144" s="1"/>
  <c r="F111"/>
  <c r="F110" s="1"/>
  <c r="F119"/>
  <c r="E119"/>
  <c r="I110"/>
  <c r="M110"/>
  <c r="X110"/>
  <c r="X11" s="1"/>
  <c r="G102"/>
  <c r="G101" s="1"/>
  <c r="E112"/>
  <c r="Q110"/>
  <c r="K110"/>
  <c r="E116"/>
  <c r="F66"/>
  <c r="H99"/>
  <c r="H144" s="1"/>
  <c r="H142" s="1"/>
  <c r="I97"/>
  <c r="O97"/>
  <c r="U97"/>
  <c r="AA97"/>
  <c r="AC97"/>
  <c r="AK97"/>
  <c r="AM97"/>
  <c r="AU97"/>
  <c r="AW97"/>
  <c r="AZ97"/>
  <c r="AP97"/>
  <c r="AT97"/>
  <c r="AJ97"/>
  <c r="AL97"/>
  <c r="AN97"/>
  <c r="AV97"/>
  <c r="AX97"/>
  <c r="AY97"/>
  <c r="BA97"/>
  <c r="AO97"/>
  <c r="AQ97"/>
  <c r="AR97"/>
  <c r="AS97"/>
  <c r="AE97"/>
  <c r="AG97"/>
  <c r="AI97"/>
  <c r="W97"/>
  <c r="Y97"/>
  <c r="S97"/>
  <c r="M97"/>
  <c r="X72"/>
  <c r="Z72"/>
  <c r="AC72"/>
  <c r="AD72"/>
  <c r="AE72"/>
  <c r="AH72"/>
  <c r="AI72"/>
  <c r="AJ72"/>
  <c r="AM72"/>
  <c r="AO72"/>
  <c r="AX72"/>
  <c r="F69"/>
  <c r="J97"/>
  <c r="L97"/>
  <c r="N97"/>
  <c r="P97"/>
  <c r="R97"/>
  <c r="T97"/>
  <c r="V97"/>
  <c r="X97"/>
  <c r="Z97"/>
  <c r="AB97"/>
  <c r="AD97"/>
  <c r="AF97"/>
  <c r="AH97"/>
  <c r="Q97"/>
  <c r="K97"/>
  <c r="E106"/>
  <c r="E105" s="1"/>
  <c r="H105"/>
  <c r="AY72"/>
  <c r="H66"/>
  <c r="J66"/>
  <c r="N66"/>
  <c r="P66"/>
  <c r="Y66"/>
  <c r="Z66"/>
  <c r="AE66"/>
  <c r="AG66"/>
  <c r="AH66"/>
  <c r="AJ66"/>
  <c r="AT66"/>
  <c r="AV66"/>
  <c r="AX66"/>
  <c r="AZ66"/>
  <c r="BA66"/>
  <c r="G78"/>
  <c r="E81"/>
  <c r="F81"/>
  <c r="G84"/>
  <c r="F84"/>
  <c r="F87"/>
  <c r="AL66"/>
  <c r="AN66"/>
  <c r="AO66"/>
  <c r="I66"/>
  <c r="K66"/>
  <c r="M66"/>
  <c r="AR72"/>
  <c r="AZ72"/>
  <c r="F98"/>
  <c r="AF90"/>
  <c r="AP90"/>
  <c r="AQ66"/>
  <c r="AS66"/>
  <c r="AU66"/>
  <c r="H97"/>
  <c r="E98"/>
  <c r="E143" s="1"/>
  <c r="F73"/>
  <c r="F91" s="1"/>
  <c r="R91"/>
  <c r="R90" s="1"/>
  <c r="AC91"/>
  <c r="AC90" s="1"/>
  <c r="AH91"/>
  <c r="AH90" s="1"/>
  <c r="AN91"/>
  <c r="AN90" s="1"/>
  <c r="AR91"/>
  <c r="AR90" s="1"/>
  <c r="AW91"/>
  <c r="AW90" s="1"/>
  <c r="BA91"/>
  <c r="BA90" s="1"/>
  <c r="AW66"/>
  <c r="O66"/>
  <c r="F72"/>
  <c r="AC66"/>
  <c r="BA72"/>
  <c r="S66"/>
  <c r="V66"/>
  <c r="X66"/>
  <c r="R66"/>
  <c r="AB66"/>
  <c r="AA66"/>
  <c r="AI66"/>
  <c r="AK66"/>
  <c r="G75"/>
  <c r="F75"/>
  <c r="W66"/>
  <c r="U90"/>
  <c r="G81"/>
  <c r="U66"/>
  <c r="AM66"/>
  <c r="X90"/>
  <c r="Q66"/>
  <c r="AN72"/>
  <c r="T66"/>
  <c r="AF66"/>
  <c r="AD66"/>
  <c r="F78"/>
  <c r="AS72"/>
  <c r="AT72"/>
  <c r="AW72"/>
  <c r="G51"/>
  <c r="Q45"/>
  <c r="F54"/>
  <c r="AP66"/>
  <c r="AR66"/>
  <c r="AY66"/>
  <c r="E78"/>
  <c r="E84"/>
  <c r="E87"/>
  <c r="L66"/>
  <c r="E72"/>
  <c r="G72" s="1"/>
  <c r="E75"/>
  <c r="F42"/>
  <c r="F60"/>
  <c r="Q43"/>
  <c r="Q42" s="1"/>
  <c r="E66"/>
  <c r="G66" s="1"/>
  <c r="E69"/>
  <c r="E60"/>
  <c r="E33"/>
  <c r="G33"/>
  <c r="L30"/>
  <c r="N30"/>
  <c r="P30"/>
  <c r="R30"/>
  <c r="T30"/>
  <c r="V30"/>
  <c r="X30"/>
  <c r="Z30"/>
  <c r="AB30"/>
  <c r="AD30"/>
  <c r="AF30"/>
  <c r="AH30"/>
  <c r="AS30"/>
  <c r="AU30"/>
  <c r="AW30"/>
  <c r="F32"/>
  <c r="G57"/>
  <c r="F57"/>
  <c r="F63"/>
  <c r="E63"/>
  <c r="E57"/>
  <c r="E54"/>
  <c r="AO30"/>
  <c r="I30"/>
  <c r="K30"/>
  <c r="M30"/>
  <c r="O30"/>
  <c r="Q30"/>
  <c r="S30"/>
  <c r="U30"/>
  <c r="W30"/>
  <c r="Y30"/>
  <c r="AA30"/>
  <c r="AC30"/>
  <c r="AE30"/>
  <c r="AG30"/>
  <c r="AI30"/>
  <c r="AK30"/>
  <c r="AM30"/>
  <c r="G36"/>
  <c r="G30" s="1"/>
  <c r="AJ36"/>
  <c r="AJ30" s="1"/>
  <c r="F48"/>
  <c r="F51"/>
  <c r="E51"/>
  <c r="E48"/>
  <c r="G48"/>
  <c r="AR30"/>
  <c r="AT30"/>
  <c r="AV30"/>
  <c r="AX30"/>
  <c r="AZ30"/>
  <c r="E31"/>
  <c r="E28" s="1"/>
  <c r="E27" s="1"/>
  <c r="G31"/>
  <c r="F36"/>
  <c r="AY36"/>
  <c r="AY30" s="1"/>
  <c r="F33"/>
  <c r="H30"/>
  <c r="J30"/>
  <c r="G45"/>
  <c r="F45"/>
  <c r="E45"/>
  <c r="E46"/>
  <c r="E36"/>
  <c r="E30" s="1"/>
  <c r="C14" i="8"/>
  <c r="D14" s="1"/>
  <c r="C19"/>
  <c r="D19" s="1"/>
  <c r="D5"/>
  <c r="G74" i="13" l="1"/>
  <c r="AR161"/>
  <c r="AM12"/>
  <c r="AM10" s="1"/>
  <c r="AM165"/>
  <c r="AM39"/>
  <c r="AT39"/>
  <c r="AJ39"/>
  <c r="AM90"/>
  <c r="F30"/>
  <c r="F92"/>
  <c r="F162" s="1"/>
  <c r="F29"/>
  <c r="F27" s="1"/>
  <c r="G87"/>
  <c r="AH12"/>
  <c r="AH161"/>
  <c r="AH160" s="1"/>
  <c r="AH10"/>
  <c r="E122"/>
  <c r="G122" s="1"/>
  <c r="G124"/>
  <c r="E110"/>
  <c r="G110" s="1"/>
  <c r="G112"/>
  <c r="G67"/>
  <c r="E41"/>
  <c r="G44"/>
  <c r="Q10"/>
  <c r="G92"/>
  <c r="AW161"/>
  <c r="AW160" s="1"/>
  <c r="AZ10"/>
  <c r="X10"/>
  <c r="X161"/>
  <c r="X160" s="1"/>
  <c r="I11"/>
  <c r="I160"/>
  <c r="N11"/>
  <c r="N10" s="1"/>
  <c r="N160"/>
  <c r="U11"/>
  <c r="U10" s="1"/>
  <c r="U161"/>
  <c r="U160" s="1"/>
  <c r="R10"/>
  <c r="R142"/>
  <c r="R161"/>
  <c r="R160" s="1"/>
  <c r="O90"/>
  <c r="O162"/>
  <c r="O160" s="1"/>
  <c r="O12"/>
  <c r="K90"/>
  <c r="K162"/>
  <c r="E162"/>
  <c r="AY90"/>
  <c r="AY162"/>
  <c r="AT90"/>
  <c r="AT162"/>
  <c r="AO90"/>
  <c r="AO162"/>
  <c r="AO12" s="1"/>
  <c r="AJ90"/>
  <c r="AJ162"/>
  <c r="AE90"/>
  <c r="AE162"/>
  <c r="Z90"/>
  <c r="Z162"/>
  <c r="W90"/>
  <c r="W162"/>
  <c r="T90"/>
  <c r="T162"/>
  <c r="F97"/>
  <c r="F143"/>
  <c r="G143" s="1"/>
  <c r="AL90"/>
  <c r="G98"/>
  <c r="G97" s="1"/>
  <c r="E99"/>
  <c r="F90"/>
  <c r="Q91"/>
  <c r="Q90" s="1"/>
  <c r="E43"/>
  <c r="E40" s="1"/>
  <c r="C24" i="8"/>
  <c r="D24"/>
  <c r="AR160" i="13" l="1"/>
  <c r="AR11"/>
  <c r="F12"/>
  <c r="E42"/>
  <c r="G42" s="1"/>
  <c r="E39"/>
  <c r="G43"/>
  <c r="J11"/>
  <c r="I10"/>
  <c r="J10" s="1"/>
  <c r="F142"/>
  <c r="F161"/>
  <c r="F160" s="1"/>
  <c r="O10"/>
  <c r="P10" s="1"/>
  <c r="K160"/>
  <c r="K12"/>
  <c r="K10" s="1"/>
  <c r="AY12"/>
  <c r="AY10" s="1"/>
  <c r="AY160"/>
  <c r="AT12"/>
  <c r="AT10" s="1"/>
  <c r="AT160"/>
  <c r="AO10"/>
  <c r="AO160"/>
  <c r="AJ12"/>
  <c r="AJ160"/>
  <c r="AE12"/>
  <c r="AE10" s="1"/>
  <c r="AE160"/>
  <c r="Z12"/>
  <c r="Z10" s="1"/>
  <c r="Z160"/>
  <c r="W12"/>
  <c r="W10" s="1"/>
  <c r="W160"/>
  <c r="T12"/>
  <c r="T10" s="1"/>
  <c r="T160"/>
  <c r="E97"/>
  <c r="E144"/>
  <c r="G144" s="1"/>
  <c r="E91"/>
  <c r="AR10" l="1"/>
  <c r="F11"/>
  <c r="F10" s="1"/>
  <c r="AJ10"/>
  <c r="AN10" s="1"/>
  <c r="AN12"/>
  <c r="E90"/>
  <c r="G90" s="1"/>
  <c r="G91"/>
  <c r="E161"/>
  <c r="E160" s="1"/>
  <c r="E11"/>
  <c r="G11" s="1"/>
  <c r="E142"/>
  <c r="G142" s="1"/>
  <c r="E12"/>
  <c r="G12" s="1"/>
  <c r="E10"/>
  <c r="G10" l="1"/>
</calcChain>
</file>

<file path=xl/comments1.xml><?xml version="1.0" encoding="utf-8"?>
<comments xmlns="http://schemas.openxmlformats.org/spreadsheetml/2006/main">
  <authors>
    <author>TureyskayEE</author>
  </authors>
  <commentList>
    <comment ref="J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<sst xmlns="http://schemas.openxmlformats.org/spreadsheetml/2006/main" count="1306" uniqueCount="421">
  <si>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</si>
  <si>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</si>
  <si>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</si>
  <si>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</si>
  <si>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</si>
  <si>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</si>
  <si>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</si>
  <si>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</si>
  <si>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</si>
  <si>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</si>
  <si>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</si>
  <si>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</si>
  <si>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</si>
  <si>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</si>
  <si>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</si>
  <si>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</si>
  <si>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</si>
  <si>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</si>
  <si>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</si>
  <si>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</si>
  <si>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</si>
  <si>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</si>
  <si>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</si>
  <si>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</si>
  <si>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</si>
  <si>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</si>
  <si>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</si>
  <si>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</si>
  <si>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</si>
  <si>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</si>
  <si>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</si>
  <si>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</si>
  <si>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</si>
  <si>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</si>
  <si>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</si>
  <si>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</si>
  <si>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</si>
  <si>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</si>
  <si>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</si>
  <si>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</si>
  <si>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</si>
  <si>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</si>
  <si>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</si>
  <si>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</si>
  <si>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</si>
  <si>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</si>
  <si>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</si>
  <si>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</si>
  <si>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</si>
  <si>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</si>
  <si>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</si>
  <si>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</si>
  <si>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</si>
  <si>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</si>
  <si>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</si>
  <si>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</si>
  <si>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</si>
  <si>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</si>
  <si>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</si>
  <si>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</si>
  <si>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</si>
  <si>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</si>
  <si>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</si>
  <si>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</si>
  <si>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</si>
  <si>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</si>
  <si>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</si>
  <si>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</si>
  <si>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</si>
  <si>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</si>
  <si>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</si>
  <si>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</si>
  <si>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</si>
  <si>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</si>
  <si>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</si>
  <si>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</si>
  <si>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</si>
  <si>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</si>
  <si>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</si>
  <si>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</si>
  <si>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</si>
  <si>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</si>
  <si>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</si>
  <si>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</si>
  <si>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</si>
  <si>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</si>
  <si>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</si>
  <si>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</si>
  <si>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</si>
  <si>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</si>
  <si>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</si>
  <si>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</si>
  <si>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</si>
  <si>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</si>
  <si>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</si>
  <si>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</si>
  <si>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</si>
  <si>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</si>
  <si>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</si>
  <si>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</si>
  <si>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</si>
  <si>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</si>
  <si>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</si>
  <si>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</si>
  <si>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</si>
  <si>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</si>
  <si>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</si>
  <si>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</si>
  <si>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</si>
  <si>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</si>
  <si>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</si>
  <si>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</si>
  <si>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</si>
  <si>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</si>
  <si>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</si>
  <si>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</si>
  <si>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</si>
  <si>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</si>
  <si>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</si>
  <si>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</si>
  <si>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</si>
  <si>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</si>
  <si>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</si>
  <si>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</si>
  <si>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</si>
  <si>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</si>
  <si>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</si>
  <si>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</si>
  <si>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</si>
  <si>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</si>
  <si>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</si>
  <si>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</si>
  <si>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</si>
  <si>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</si>
  <si>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</si>
  <si>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</si>
  <si>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</si>
  <si>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</si>
  <si>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</si>
  <si>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</si>
  <si>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</si>
  <si>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</si>
  <si>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</si>
  <si>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</si>
  <si>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</si>
  <si>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</si>
  <si>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</si>
  <si>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</si>
  <si>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</si>
  <si>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</si>
  <si>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</si>
  <si>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</si>
  <si>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</si>
  <si>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</si>
  <si>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</si>
  <si>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</si>
  <si>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</si>
  <si>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</si>
  <si>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</si>
  <si>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</si>
  <si>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</si>
  <si>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</si>
  <si>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</si>
  <si>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</si>
  <si>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</si>
  <si>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</si>
  <si>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</si>
  <si>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</si>
  <si>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</si>
  <si>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</si>
  <si>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</si>
  <si>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</si>
  <si>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</si>
  <si>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</si>
  <si>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</si>
  <si>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</si>
  <si>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</si>
  <si>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</si>
  <si>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</si>
  <si>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</si>
  <si>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</si>
  <si>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</si>
  <si>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</si>
  <si>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</si>
  <si>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</si>
  <si>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</si>
  <si>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</si>
  <si>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</si>
  <si>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</si>
  <si>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</si>
  <si>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</si>
  <si>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</si>
  <si>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</si>
  <si>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</si>
  <si>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</si>
  <si>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</si>
  <si>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</si>
  <si>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</si>
  <si>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</si>
  <si>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</si>
  <si>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</si>
  <si>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</si>
  <si>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</si>
  <si>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</si>
  <si>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</si>
  <si>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</si>
  <si>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</si>
  <si>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</si>
  <si>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</si>
  <si>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</si>
  <si>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</si>
  <si>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</si>
  <si>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</si>
  <si>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</si>
  <si>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</si>
  <si>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</si>
  <si>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</si>
  <si>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</si>
  <si>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</si>
  <si>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</si>
  <si>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</si>
  <si>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</si>
  <si>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</si>
  <si>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</si>
  <si>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</si>
  <si>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</si>
  <si>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</si>
  <si>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</si>
  <si>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</si>
  <si>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</si>
  <si>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</si>
  <si>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</si>
  <si>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</si>
  <si>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</si>
  <si>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</si>
  <si>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</si>
  <si>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</si>
  <si>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</si>
  <si>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</si>
  <si>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</si>
  <si>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</si>
  <si>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</si>
  <si>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</si>
  <si>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</si>
  <si>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</si>
  <si>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</si>
  <si>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</si>
  <si>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</si>
  <si>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</si>
  <si>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</si>
  <si>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</si>
  <si>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</si>
  <si>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</si>
  <si>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</si>
  <si>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</si>
  <si>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</si>
  <si>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</si>
  <si>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</si>
  <si>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</si>
  <si>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</si>
  <si>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</si>
  <si>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</si>
  <si>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</si>
  <si>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</si>
  <si>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</si>
  <si>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</si>
  <si>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</si>
  <si>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</si>
  <si>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</si>
  <si>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</si>
  <si>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</si>
  <si>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</si>
  <si>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и.т.д …</t>
  </si>
  <si>
    <t>* без учета расходов по текущей деятельности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</si>
  <si>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</si>
  <si>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</si>
  <si>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</si>
  <si>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</si>
  <si>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</si>
  <si>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</si>
  <si>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Всего по муниципальной программе: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</si>
  <si>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</si>
  <si>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</si>
  <si>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</si>
  <si>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</si>
  <si>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</si>
  <si>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</si>
  <si>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</si>
  <si>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</si>
  <si>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 xml:space="preserve">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</si>
  <si>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Создание условий для развития субъектов малого и среднего предпринимательства</t>
  </si>
  <si>
    <t>Организация мониторинга дея-тельности малого и среднего предпринимательства в Нижне-вартовском районе в целях определения приоритетных направлений развития и формирования благоприятного мнения о малом и среднем предпринимательстве</t>
  </si>
  <si>
    <t>ОМП и СХ</t>
  </si>
  <si>
    <t>Оказание информационно-консультационной поддержки, популяризация и пропаганда предпринимательской деятельности</t>
  </si>
  <si>
    <t>1.2.2.</t>
  </si>
  <si>
    <t xml:space="preserve">Финансовая поддержка субъектов малого и среднего предпринимательства, осуществляющих социально значимые виды  деятельности в Нижневартовском районе и в социальной сфере </t>
  </si>
  <si>
    <t>ОМП и СХ, управление образования и молодежной политики администрации района, отдел по физической культуре и спорту администрации района</t>
  </si>
  <si>
    <t>Возмещение части затрат на аренду нежилых помещений</t>
  </si>
  <si>
    <t>Возмещение части затрат по предоставленным консалтинговым услугам</t>
  </si>
  <si>
    <t>Возмещение части затрат по обязательной и добровольной сертификации (декларированию) продукции (в том числе продовольственного сырья) местных товаропроизводителей</t>
  </si>
  <si>
    <t>Возмещение части затрат на приобретение оборудования (основных средств) и лицензионных программных продуктов</t>
  </si>
  <si>
    <t>Возмещение части затрат на приобретение сырья, расходных материалов и инструментов, необходимых для производства продукции и изделий народных художественных промыслов и ремесел</t>
  </si>
  <si>
    <t xml:space="preserve">Финансовая поддержка субъектов малого и среднего предпринимательства, зарегистрированных и осуществляющих деятельность в районах Крайнего Севера и приравненных к ним местностей с ограниченными сроками завоза грузов (продукции) в Нижневартовском районе </t>
  </si>
  <si>
    <t xml:space="preserve">Возмещение части затрат, связанных с началом предпринимательской деятельности </t>
  </si>
  <si>
    <t>Возмещение части затрат по доставке кормов для развития сельскохозяйственных товаропроизводителей и муки для производства хлеба и хлебобулочных изделий</t>
  </si>
  <si>
    <t>Формирование механизма финансово-кредитной и имущественной поддержки представителей малого и среднего предпринимательства</t>
  </si>
  <si>
    <t>ОМП и СХ, муниципальное бюджетное учреждение Нижневартовского района «Управление имущественными и земельными ресурсами»</t>
  </si>
  <si>
    <t>Субсидирование процентной ставки по привлеченным кредитам в российских кредитных организациях субъектам малого и среднего предпринимательства</t>
  </si>
  <si>
    <t>Субсидия на возмещение коммунальных услуг субъектам малого предпринимательства, зарегистрированным и осуществляющим деятельность в сельской местности, оказывающим услуги в сфере бытового обслуживания населения</t>
  </si>
  <si>
    <t>Субсидия на возмещение части затрат за пользование электроэнергией субъектам малого предпринимательства в социально значимых видах деятельности</t>
  </si>
  <si>
    <t>Субсидии на участие субъектов малого и среднего предпринимательства в региональных, Федеральных, международных форумах, конкурсах</t>
  </si>
  <si>
    <t>Субсидия на возмещение части затрат на изготовление и прокат рекламного ролика, изготовление и размещение уличной рекламы</t>
  </si>
  <si>
    <t>Подпрограмма 1 "Развитие малого и среднего предпринимательства в Нижневартовском районе"</t>
  </si>
  <si>
    <t>Подпрограмма 2 "Развитие агропромышленного комплекса и рынков сельскохозяйственной продукции, сырья и продовольствия в Нижневартовском районе"</t>
  </si>
  <si>
    <t>Содействие развитию производства мясного и молочного производства</t>
  </si>
  <si>
    <t>Субсидии на поддержку животноводства, переработки и реализации продукции животноводства</t>
  </si>
  <si>
    <t xml:space="preserve">Компенсация части затрат сельскохозяйственным товаропроизводителям на приобретение репродуктивных сельскохозяйственных животных за пределами района </t>
  </si>
  <si>
    <t>2.1.2.</t>
  </si>
  <si>
    <t>Компенсация части затрат на воспроизводство сельскохозяйственных животных в личных подсобных хозяйствах жителей района</t>
  </si>
  <si>
    <t xml:space="preserve">Создание условий для развития сельскохозяйственной деятельности малых форм хозяйствования </t>
  </si>
  <si>
    <t>,</t>
  </si>
  <si>
    <t>2.1.3.</t>
  </si>
  <si>
    <t>2.1.4.</t>
  </si>
  <si>
    <t xml:space="preserve">Иные межбюджетные трансферты на развитие пушного клеточного звероводства </t>
  </si>
  <si>
    <t xml:space="preserve">администрации городских и сельских поселений района
</t>
  </si>
  <si>
    <t>в том числе безвозмездные поступления физических и юридических лиц</t>
  </si>
  <si>
    <t xml:space="preserve">Субсидирование на возмещение части затрат на развитие материально-технической базы (за исключением личных подсобных хозяйств) </t>
  </si>
  <si>
    <t>2.2.1.</t>
  </si>
  <si>
    <t>2.2.2.</t>
  </si>
  <si>
    <t>Субсидирование на возмещение части затрат (расходов) на уплату за пользование электроэнергией</t>
  </si>
  <si>
    <t>2.2.3.</t>
  </si>
  <si>
    <t>Компенсация части затрат сель-скохозяйственным товаропроиз-водителям (за исключением личных подсобных хозяйств) на развитие и модернизацию материально-технической базы агропромышленного комплекса района</t>
  </si>
  <si>
    <t xml:space="preserve">Обеспечение устойчивого развития рыбохозяйственного комплекса </t>
  </si>
  <si>
    <t>2.3.1.</t>
  </si>
  <si>
    <t>2.4.1.</t>
  </si>
  <si>
    <t>Субсидирование вылова и реализации товарной пищевой рыбы (в том числе искусственно выращенной), товарной пищевой рыбопродукции</t>
  </si>
  <si>
    <t xml:space="preserve">Развитие системы заготовки и переработки дикоросов </t>
  </si>
  <si>
    <t>Субсидии на системы заготовки и переработки дикоросов</t>
  </si>
  <si>
    <t xml:space="preserve">Создание условий для устойчивого развития сельских территорий </t>
  </si>
  <si>
    <t>Развитие рыночной инфраструктуры обслуживания сельского населения, организация эффективных схем торгового и бытового обслуживания жителей удаленных населенных пунктов, расположенных в сельской местности</t>
  </si>
  <si>
    <t>2.5.1.</t>
  </si>
  <si>
    <t>2.5.2.</t>
  </si>
  <si>
    <t>Софинансирование заявки на грантовую поддержку местных инициатив граждан, проживающих в сельской местности</t>
  </si>
  <si>
    <t>2.5.3.</t>
  </si>
  <si>
    <t>Субсидия на возмещение организациям, осуществляющим реализацию товаров  населению в зоне децентрализованного снабжения, транспортных расходов по доставке товаров в населенные пункты Нижневартовского района с ограниченными сроками завоза грузов</t>
  </si>
  <si>
    <t>Подпрограмма 3. Защита прав потребителей в Нижневартовском районе</t>
  </si>
  <si>
    <t xml:space="preserve">Повышение потребительской грамотности жителей района, формирование навыков и стереотипов грамотного потребительского поведения </t>
  </si>
  <si>
    <t xml:space="preserve">ОМП и СХ, ОПРиЗПП,
администрации городских и сельских поселений района (по согласованию)
</t>
  </si>
  <si>
    <t>ОПРиЗПП</t>
  </si>
  <si>
    <t>Итого по подпрограмме 3</t>
  </si>
  <si>
    <t>г</t>
  </si>
  <si>
    <t xml:space="preserve">Ответственный исполнитель: отдел местной промышленности и сельского хозяйства администрации района
</t>
  </si>
  <si>
    <t xml:space="preserve">Соисполнитель 1: отдел потребительского рынка и защиты прав потребителей департамента экономики администрации района
</t>
  </si>
  <si>
    <t xml:space="preserve">Соисполнитель 2: администрации городских и сельских поселений района
</t>
  </si>
  <si>
    <t>Разработка и распространение информационно-справочных материалов (памяток) для граждан по вопросам защиты прав потребителей в различных сферах потребительского рынка (в том числе через медицинские организации, образовательные организации, учреждения социального обслуживания населения, объекты транспортной инфраструктуры, многофункциональные центры предоставления государственных и муниципальных услуг, торговые объекты, молодежные организации и библиотечную сеть)</t>
  </si>
  <si>
    <t xml:space="preserve">Целевые показатели муниципальной программы 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</si>
  <si>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Значение показателя на 2019 год</t>
  </si>
  <si>
    <t>Подпрограмма 1. Развитие малого и среднего предпринимательства в Нижневартовском районе</t>
  </si>
  <si>
    <t>Количество субъектов предпринимательства, единиц</t>
  </si>
  <si>
    <t>Количество малых и средних предприятий на 10 тыс. населения, единиц</t>
  </si>
  <si>
    <t>Доля среднесписочной численности занятых на малых и средних предприятиях в общей численности работающих человек, %</t>
  </si>
  <si>
    <t>Оценка предпринимательским сообществом эффективности реализации муниципальной программы поддержки малого и среднего предпринимательства, в баллах</t>
  </si>
  <si>
    <t xml:space="preserve">Количество экспортно-ориентированных субъектов малого и среднего предпринимательства </t>
  </si>
  <si>
    <t xml:space="preserve">Подпрограмма 2. Развитие агропромышленного комплекса и рынков сельскохозяйственной продукции, сырья и продовольствия 
в Нижневартовском районе
</t>
  </si>
  <si>
    <t>Производство продукции животноводства в крестьянских (фермерских) хозяйствах, тонн:</t>
  </si>
  <si>
    <t>скота и птицы на убой (в живом весе)</t>
  </si>
  <si>
    <t xml:space="preserve">молока </t>
  </si>
  <si>
    <t xml:space="preserve">Объем переработки дикоросов, тонн      </t>
  </si>
  <si>
    <t>Производство продукции хлебопечения в удаленных труднодоступных сельских территориях, тонн</t>
  </si>
  <si>
    <t>Производство товарной пищевой рыбы и пищевой рыбной продукции, тонн</t>
  </si>
  <si>
    <t xml:space="preserve">Количество хозяйствующих субъектов в заготовке и переработке дикоросов, ед.       </t>
  </si>
  <si>
    <t>Увеличение товарооборота в удаленных труднодоступных сельских территориях, тыс. руб.</t>
  </si>
  <si>
    <t>2.6.</t>
  </si>
  <si>
    <t>Подпрограмма III. Защита прав потребителей в Нижневартовском районе</t>
  </si>
  <si>
    <t>Количество консультаций по защите прав отделом потребительского рынка и защиты прав потребителей департамента экономики администрации района, ед.</t>
  </si>
  <si>
    <t>Удельный вес обращений потребителей, устраненных в добровольном порядке хозяйствующими субъектами, от общего числа поступивших обращений, %.</t>
  </si>
  <si>
    <t>Количество проведенных мероприятий информационно-просветительского характера, направленных на просвещение и информирование населения в сфере защиты прав потребителей, ед.</t>
  </si>
  <si>
    <t>Количество выпущенных в средствах массовой информации материалов, касающихся вопросов защиты прав потребителей, ед.</t>
  </si>
  <si>
    <t>Эффективность расходования бюджетных средств, %</t>
  </si>
  <si>
    <t>3.2.</t>
  </si>
  <si>
    <t>3.3.</t>
  </si>
  <si>
    <t>3.4.</t>
  </si>
  <si>
    <t>3.5.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</si>
  <si>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                                                           </t>
    </r>
  </si>
  <si>
    <t>СОГЛАСОВАНО:</t>
  </si>
  <si>
    <t>по местной промышленности, транспорту и связи</t>
  </si>
  <si>
    <t>_________________________(подпись)</t>
  </si>
  <si>
    <t xml:space="preserve"> ГРАФИК </t>
  </si>
  <si>
    <t>программы Нижневартовского района</t>
  </si>
  <si>
    <t>наименование программы</t>
  </si>
  <si>
    <t xml:space="preserve">Руководитель программы </t>
  </si>
  <si>
    <t>исполняющий обязанности</t>
  </si>
  <si>
    <t>начальника отдела местной промышленности</t>
  </si>
  <si>
    <t>и сельского хозяйства</t>
  </si>
  <si>
    <t xml:space="preserve"> "Развитие малого и среднего предпринимательства, агропромышленного комплекса и рынков сельскохозяйственной  продукции, сырья и продовольствия в Нижневартовском районе"</t>
  </si>
  <si>
    <t xml:space="preserve"> реализации в  2019 году муниципальной </t>
  </si>
  <si>
    <t>2019 год</t>
  </si>
  <si>
    <t xml:space="preserve">Финансовая поддержка начинающих предпринимателей </t>
  </si>
  <si>
    <t xml:space="preserve">Подпрограмма 3:  Плановый объем финансирования на 2019 год за счет средств местного бюджета - 15,0 тыс. руб.   Фактический расход составил 15,0 тыс. рублей. Заключен договор на выполнение работы по изготовлению и печати полиграфической продукции (информационно-справочных материалов (памяток)) . </t>
  </si>
  <si>
    <t>утвержденной от 26.10.2018 № 2451</t>
  </si>
  <si>
    <t>График (сетевой график) реализации  муниципальной программы</t>
  </si>
  <si>
    <t xml:space="preserve">Региональный проект «Популяризация предпринимательства» </t>
  </si>
  <si>
    <t>отдел местной промышленности и сельского хозяйства администрации района (далее – ОМП и СХ</t>
  </si>
  <si>
    <t>2.</t>
  </si>
  <si>
    <t>Региональный проект «Расширение доступа субъектов малого и среднего предпринимательства к финансовым ресурсам, в том числе к льготному финансированию»</t>
  </si>
  <si>
    <t>1.</t>
  </si>
  <si>
    <t>2.1.5.</t>
  </si>
  <si>
    <t>2.5.4.</t>
  </si>
  <si>
    <t>2.5.5.</t>
  </si>
  <si>
    <t>Исполнитель: Колесова Т.А. тел.: 8 (3466) 49 47 70</t>
  </si>
  <si>
    <t>Прирост количества субъектов малого и среднего предпринимательства, осуществляющих деятельность в районе (в % к предыдущему году)</t>
  </si>
  <si>
    <t xml:space="preserve">                                                                                                                     за ОКТЯБРЬ 2019 года</t>
  </si>
  <si>
    <t>Руководитель  структурного подзразделения администрации района__________________________________  М.М. Хабибулин</t>
  </si>
  <si>
    <t>М.М. Хабибулин (ФИО)</t>
  </si>
  <si>
    <t>ОКТЯБРЬ</t>
  </si>
  <si>
    <t>Руководитель  структурного подзразделения администрации района  __________________________________   М.М. Хабибулин</t>
  </si>
  <si>
    <t>Руководитель  структурного подзразделения администрации района  __________________________________   М. М. Хабибулин</t>
  </si>
  <si>
    <t>_(Ф.И.О.)</t>
  </si>
  <si>
    <t xml:space="preserve">Заместитель Главы  района </t>
  </si>
  <si>
    <r>
      <t xml:space="preserve">Подпрограмма 1: Плановый объем финансирования на 2019 год за счет средств бюджета округа - 3 124,9 тыс. руб., из местного бюджета -  2 632,338 тыс. руб.       На 01.11.2019 фактический расход составляет 2 986,41 руб. : за счет местного бюджета 1 274,92 тыс. руб., за счет средств округа </t>
    </r>
    <r>
      <rPr>
        <b/>
        <sz val="10"/>
        <rFont val="Times New Roman"/>
        <family val="1"/>
        <charset val="204"/>
      </rPr>
      <t>1 711,49</t>
    </r>
    <r>
      <rPr>
        <sz val="10"/>
        <rFont val="Times New Roman"/>
        <family val="1"/>
        <charset val="204"/>
      </rPr>
      <t xml:space="preserve"> тыс.руб. Выплачены субсидии по процентной ставке, электроэнергии, аренде, консалтингу, приобретение оборудования, сертификации, рекламе, участие в конкурсах и форумах, доставка кормов.                                                                                                                                                                          </t>
    </r>
  </si>
  <si>
    <t>Подпрограмма 2:  На 01.11.2019 на реализацию переданных полномочий по поддержке сельскохозяйственного производства из бюджета округа  запланировано 79 640,0 тыс. руб.                                                                 Открытое финансирование составляет - 65 340,0 тыс. руб.   фактический расход составляет - 65 340,0 тыс. руб., в т.ч.
на поддержку животноводства (производство молока и мяса)  - 10 КФХ в размере  59 649,81 тыс. руб., 
на поддержку рыболовства и рыбопереработки –  2 предприятиям на сумму 4 965,61 тыс. руб.;
на переработку дикоросов – 1 предприятию на сумму 251,41 тыс. руб.;
на МТБ - 1 предприятию на сумму 473,2 тыс. руб.                                                  
 Из районного бюджета согласно подпрограммы № 2 «Развитие агропромышленного комплекса и рынков сельскохозяйственной продукции, сырья и продовольствия в Нижневартовском районе»  запланировано 830,0 тыс. руб на субсидии на возмещение части затрат на уплату за пользование электроэнергией, выплачено 2 КФХ в сумме 770,14 тыс. руб.; возмещения части затрат на репродуктивных животных 1 КФХ в сумме 180,0 тыс. руб.
На 01.11.2019 на развитие рыночной инфраструктуры обслуживания сельского населения ТД Корлики запланировано 14 491,0 тыс. руб. из местного бюджета, фактический расход 14 491,0 тыс. руб.</t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</si>
</sst>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  <numFmt numFmtId="171" formatCode="_-* #,##0.000_р_._-;\-* #,##0.000_р_._-;_-* &quot;-&quot;?_р_._-;_-@_-"/>
    <numFmt numFmtId="172" formatCode="_-* #,##0.00_р_._-;\-* #,##0.00_р_._-;_-* &quot;-&quot;?_р_._-;_-@_-"/>
  </numFmts>
  <fonts count="4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9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5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8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 vertical="center"/>
    </xf>
    <xf numFmtId="0" fontId="29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0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171" fontId="3" fillId="6" borderId="1" xfId="0" applyNumberFormat="1" applyFont="1" applyFill="1" applyBorder="1" applyAlignment="1" applyProtection="1">
      <alignment horizontal="left" vertical="center" wrapText="1"/>
    </xf>
    <xf numFmtId="171" fontId="3" fillId="0" borderId="1" xfId="0" applyNumberFormat="1" applyFont="1" applyFill="1" applyBorder="1" applyAlignment="1" applyProtection="1">
      <alignment horizontal="left" vertical="center" wrapText="1"/>
    </xf>
    <xf numFmtId="171" fontId="3" fillId="7" borderId="1" xfId="0" applyNumberFormat="1" applyFont="1" applyFill="1" applyBorder="1" applyAlignment="1" applyProtection="1">
      <alignment horizontal="left" vertical="center" wrapText="1"/>
    </xf>
    <xf numFmtId="164" fontId="3" fillId="5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/>
    <xf numFmtId="164" fontId="3" fillId="0" borderId="0" xfId="0" applyNumberFormat="1" applyFont="1" applyFill="1" applyBorder="1" applyAlignment="1" applyProtection="1">
      <alignment horizontal="left"/>
    </xf>
    <xf numFmtId="10" fontId="3" fillId="5" borderId="1" xfId="0" applyNumberFormat="1" applyFont="1" applyFill="1" applyBorder="1" applyAlignment="1" applyProtection="1">
      <alignment horizontal="center" vertical="top" wrapText="1"/>
    </xf>
    <xf numFmtId="1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/>
    </xf>
    <xf numFmtId="0" fontId="34" fillId="0" borderId="1" xfId="0" applyFont="1" applyBorder="1" applyAlignment="1">
      <alignment vertical="top"/>
    </xf>
    <xf numFmtId="169" fontId="20" fillId="0" borderId="1" xfId="2" applyNumberFormat="1" applyFont="1" applyBorder="1" applyAlignment="1">
      <alignment horizontal="center" vertical="top" wrapText="1"/>
    </xf>
    <xf numFmtId="170" fontId="20" fillId="0" borderId="1" xfId="2" applyNumberFormat="1" applyFont="1" applyBorder="1" applyAlignment="1">
      <alignment horizontal="center" vertical="top" wrapText="1"/>
    </xf>
    <xf numFmtId="0" fontId="20" fillId="0" borderId="1" xfId="0" applyFont="1" applyBorder="1"/>
    <xf numFmtId="164" fontId="20" fillId="0" borderId="0" xfId="0" applyNumberFormat="1" applyFont="1" applyFill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36" fillId="0" borderId="0" xfId="0" applyFont="1"/>
    <xf numFmtId="0" fontId="4" fillId="0" borderId="0" xfId="0" applyFont="1" applyAlignment="1">
      <alignment horizontal="right"/>
    </xf>
    <xf numFmtId="0" fontId="37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38" fillId="0" borderId="0" xfId="0" applyFont="1" applyAlignment="1">
      <alignment horizontal="right"/>
    </xf>
    <xf numFmtId="0" fontId="36" fillId="0" borderId="0" xfId="0" applyNumberFormat="1" applyFont="1"/>
    <xf numFmtId="0" fontId="36" fillId="0" borderId="0" xfId="0" applyFont="1" applyAlignment="1">
      <alignment horizontal="center"/>
    </xf>
    <xf numFmtId="171" fontId="3" fillId="0" borderId="0" xfId="0" applyNumberFormat="1" applyFont="1" applyFill="1" applyAlignment="1" applyProtection="1">
      <alignment horizontal="right" vertical="center"/>
    </xf>
    <xf numFmtId="0" fontId="3" fillId="3" borderId="1" xfId="0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Fill="1" applyBorder="1" applyAlignment="1" applyProtection="1">
      <alignment horizontal="left" vertical="top" wrapText="1"/>
    </xf>
    <xf numFmtId="171" fontId="1" fillId="0" borderId="1" xfId="0" applyNumberFormat="1" applyFont="1" applyFill="1" applyBorder="1" applyAlignment="1" applyProtection="1">
      <alignment horizontal="left" vertical="center" wrapText="1"/>
    </xf>
    <xf numFmtId="171" fontId="3" fillId="0" borderId="1" xfId="2" applyNumberFormat="1" applyFont="1" applyFill="1" applyBorder="1" applyAlignment="1" applyProtection="1">
      <alignment horizontal="left" vertical="top" wrapText="1"/>
    </xf>
    <xf numFmtId="171" fontId="3" fillId="4" borderId="1" xfId="2" applyNumberFormat="1" applyFont="1" applyFill="1" applyBorder="1" applyAlignment="1" applyProtection="1">
      <alignment horizontal="left" vertical="top" wrapText="1"/>
    </xf>
    <xf numFmtId="168" fontId="3" fillId="4" borderId="1" xfId="2" applyNumberFormat="1" applyFont="1" applyFill="1" applyBorder="1" applyAlignment="1" applyProtection="1">
      <alignment horizontal="left" vertical="top" wrapText="1"/>
    </xf>
    <xf numFmtId="171" fontId="3" fillId="5" borderId="1" xfId="2" applyNumberFormat="1" applyFont="1" applyFill="1" applyBorder="1" applyAlignment="1" applyProtection="1">
      <alignment horizontal="left" vertical="top" wrapText="1"/>
    </xf>
    <xf numFmtId="168" fontId="3" fillId="5" borderId="1" xfId="2" applyNumberFormat="1" applyFont="1" applyFill="1" applyBorder="1" applyAlignment="1" applyProtection="1">
      <alignment horizontal="left" vertical="top" wrapText="1"/>
    </xf>
    <xf numFmtId="168" fontId="3" fillId="0" borderId="1" xfId="2" applyNumberFormat="1" applyFont="1" applyFill="1" applyBorder="1" applyAlignment="1" applyProtection="1">
      <alignment horizontal="left" vertical="top" wrapText="1"/>
    </xf>
    <xf numFmtId="10" fontId="1" fillId="0" borderId="1" xfId="2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0" fontId="3" fillId="0" borderId="1" xfId="2" applyNumberFormat="1" applyFont="1" applyFill="1" applyBorder="1" applyAlignment="1" applyProtection="1">
      <alignment horizontal="left" vertical="top" wrapText="1"/>
    </xf>
    <xf numFmtId="10" fontId="3" fillId="5" borderId="1" xfId="2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wrapText="1"/>
    </xf>
    <xf numFmtId="168" fontId="1" fillId="4" borderId="2" xfId="2" applyNumberFormat="1" applyFont="1" applyFill="1" applyBorder="1" applyAlignment="1" applyProtection="1">
      <alignment horizontal="left" vertical="top" wrapText="1"/>
    </xf>
    <xf numFmtId="168" fontId="1" fillId="4" borderId="1" xfId="2" applyNumberFormat="1" applyFont="1" applyFill="1" applyBorder="1" applyAlignment="1" applyProtection="1">
      <alignment horizontal="left" vertical="top" wrapText="1"/>
    </xf>
    <xf numFmtId="10" fontId="1" fillId="4" borderId="4" xfId="2" applyNumberFormat="1" applyFont="1" applyFill="1" applyBorder="1" applyAlignment="1" applyProtection="1">
      <alignment horizontal="left" vertical="top" wrapText="1"/>
    </xf>
    <xf numFmtId="168" fontId="1" fillId="5" borderId="4" xfId="2" applyNumberFormat="1" applyFont="1" applyFill="1" applyBorder="1" applyAlignment="1" applyProtection="1">
      <alignment horizontal="left" vertical="top" wrapText="1"/>
    </xf>
    <xf numFmtId="168" fontId="1" fillId="5" borderId="1" xfId="2" applyNumberFormat="1" applyFont="1" applyFill="1" applyBorder="1" applyAlignment="1" applyProtection="1">
      <alignment horizontal="left" vertical="top" wrapText="1"/>
    </xf>
    <xf numFmtId="10" fontId="1" fillId="5" borderId="1" xfId="2" applyNumberFormat="1" applyFont="1" applyFill="1" applyBorder="1" applyAlignment="1" applyProtection="1">
      <alignment horizontal="left" vertical="top" wrapText="1"/>
    </xf>
    <xf numFmtId="168" fontId="1" fillId="0" borderId="1" xfId="2" applyNumberFormat="1" applyFont="1" applyFill="1" applyBorder="1" applyAlignment="1" applyProtection="1">
      <alignment horizontal="left" vertical="top" wrapText="1"/>
    </xf>
    <xf numFmtId="168" fontId="1" fillId="0" borderId="2" xfId="2" applyNumberFormat="1" applyFont="1" applyFill="1" applyBorder="1" applyAlignment="1" applyProtection="1">
      <alignment horizontal="left" vertical="top" wrapText="1"/>
    </xf>
    <xf numFmtId="168" fontId="1" fillId="5" borderId="46" xfId="2" applyNumberFormat="1" applyFont="1" applyFill="1" applyBorder="1" applyAlignment="1" applyProtection="1">
      <alignment horizontal="left" vertical="top" wrapText="1"/>
    </xf>
    <xf numFmtId="10" fontId="1" fillId="5" borderId="32" xfId="2" applyNumberFormat="1" applyFont="1" applyFill="1" applyBorder="1" applyAlignment="1" applyProtection="1">
      <alignment horizontal="left" vertical="top" wrapText="1"/>
    </xf>
    <xf numFmtId="10" fontId="1" fillId="5" borderId="44" xfId="2" applyNumberFormat="1" applyFont="1" applyFill="1" applyBorder="1" applyAlignment="1" applyProtection="1">
      <alignment horizontal="left" vertical="top" wrapText="1"/>
    </xf>
    <xf numFmtId="168" fontId="1" fillId="0" borderId="46" xfId="2" applyNumberFormat="1" applyFont="1" applyFill="1" applyBorder="1" applyAlignment="1" applyProtection="1">
      <alignment horizontal="left" vertical="top" wrapText="1"/>
    </xf>
    <xf numFmtId="10" fontId="1" fillId="0" borderId="44" xfId="2" applyNumberFormat="1" applyFont="1" applyFill="1" applyBorder="1" applyAlignment="1" applyProtection="1">
      <alignment horizontal="left" vertical="top" wrapText="1"/>
    </xf>
    <xf numFmtId="168" fontId="1" fillId="5" borderId="2" xfId="2" applyNumberFormat="1" applyFont="1" applyFill="1" applyBorder="1" applyAlignment="1" applyProtection="1">
      <alignment horizontal="left" vertical="top" wrapText="1"/>
    </xf>
    <xf numFmtId="168" fontId="1" fillId="0" borderId="39" xfId="2" applyNumberFormat="1" applyFont="1" applyFill="1" applyBorder="1" applyAlignment="1" applyProtection="1">
      <alignment horizontal="left" vertical="top" wrapText="1"/>
    </xf>
    <xf numFmtId="10" fontId="1" fillId="0" borderId="32" xfId="2" applyNumberFormat="1" applyFont="1" applyFill="1" applyBorder="1" applyAlignment="1" applyProtection="1">
      <alignment horizontal="left" vertical="top" wrapText="1"/>
    </xf>
    <xf numFmtId="168" fontId="1" fillId="5" borderId="39" xfId="2" applyNumberFormat="1" applyFont="1" applyFill="1" applyBorder="1" applyAlignment="1" applyProtection="1">
      <alignment horizontal="left" vertical="top" wrapText="1"/>
    </xf>
    <xf numFmtId="168" fontId="1" fillId="5" borderId="7" xfId="2" applyNumberFormat="1" applyFont="1" applyFill="1" applyBorder="1" applyAlignment="1" applyProtection="1">
      <alignment horizontal="left" vertical="top" wrapText="1"/>
    </xf>
    <xf numFmtId="10" fontId="1" fillId="5" borderId="7" xfId="2" applyNumberFormat="1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168" fontId="3" fillId="4" borderId="26" xfId="2" applyNumberFormat="1" applyFont="1" applyFill="1" applyBorder="1" applyAlignment="1" applyProtection="1">
      <alignment horizontal="left" vertical="top" wrapText="1"/>
    </xf>
    <xf numFmtId="168" fontId="3" fillId="4" borderId="10" xfId="2" applyNumberFormat="1" applyFont="1" applyFill="1" applyBorder="1" applyAlignment="1" applyProtection="1">
      <alignment horizontal="left" vertical="top" wrapText="1"/>
    </xf>
    <xf numFmtId="10" fontId="3" fillId="4" borderId="30" xfId="2" applyNumberFormat="1" applyFont="1" applyFill="1" applyBorder="1" applyAlignment="1" applyProtection="1">
      <alignment horizontal="left" vertical="top" wrapText="1"/>
    </xf>
    <xf numFmtId="168" fontId="3" fillId="5" borderId="36" xfId="2" applyNumberFormat="1" applyFont="1" applyFill="1" applyBorder="1" applyAlignment="1" applyProtection="1">
      <alignment horizontal="left" vertical="top" wrapText="1"/>
    </xf>
    <xf numFmtId="168" fontId="3" fillId="5" borderId="33" xfId="2" applyNumberFormat="1" applyFont="1" applyFill="1" applyBorder="1" applyAlignment="1" applyProtection="1">
      <alignment horizontal="left" vertical="top" wrapText="1"/>
    </xf>
    <xf numFmtId="10" fontId="3" fillId="5" borderId="33" xfId="2" applyNumberFormat="1" applyFont="1" applyFill="1" applyBorder="1" applyAlignment="1" applyProtection="1">
      <alignment horizontal="left" vertical="top" wrapText="1"/>
    </xf>
    <xf numFmtId="168" fontId="3" fillId="0" borderId="33" xfId="2" applyNumberFormat="1" applyFont="1" applyFill="1" applyBorder="1" applyAlignment="1" applyProtection="1">
      <alignment horizontal="left" vertical="top" wrapText="1"/>
    </xf>
    <xf numFmtId="168" fontId="3" fillId="0" borderId="37" xfId="2" applyNumberFormat="1" applyFont="1" applyFill="1" applyBorder="1" applyAlignment="1" applyProtection="1">
      <alignment horizontal="left" vertical="top" wrapText="1"/>
    </xf>
    <xf numFmtId="10" fontId="3" fillId="0" borderId="33" xfId="2" applyNumberFormat="1" applyFont="1" applyFill="1" applyBorder="1" applyAlignment="1" applyProtection="1">
      <alignment horizontal="left" vertical="top" wrapText="1"/>
    </xf>
    <xf numFmtId="168" fontId="3" fillId="5" borderId="42" xfId="2" applyNumberFormat="1" applyFont="1" applyFill="1" applyBorder="1" applyAlignment="1" applyProtection="1">
      <alignment horizontal="left" vertical="top" wrapText="1"/>
    </xf>
    <xf numFmtId="10" fontId="3" fillId="5" borderId="35" xfId="2" applyNumberFormat="1" applyFont="1" applyFill="1" applyBorder="1" applyAlignment="1" applyProtection="1">
      <alignment horizontal="left" vertical="top" wrapText="1"/>
    </xf>
    <xf numFmtId="10" fontId="3" fillId="5" borderId="45" xfId="2" applyNumberFormat="1" applyFont="1" applyFill="1" applyBorder="1" applyAlignment="1" applyProtection="1">
      <alignment horizontal="left" vertical="top" wrapText="1"/>
    </xf>
    <xf numFmtId="168" fontId="3" fillId="0" borderId="42" xfId="2" applyNumberFormat="1" applyFont="1" applyFill="1" applyBorder="1" applyAlignment="1" applyProtection="1">
      <alignment horizontal="left" vertical="top" wrapText="1"/>
    </xf>
    <xf numFmtId="10" fontId="3" fillId="0" borderId="45" xfId="2" applyNumberFormat="1" applyFont="1" applyFill="1" applyBorder="1" applyAlignment="1" applyProtection="1">
      <alignment horizontal="left" vertical="top" wrapText="1"/>
    </xf>
    <xf numFmtId="168" fontId="3" fillId="5" borderId="37" xfId="2" applyNumberFormat="1" applyFont="1" applyFill="1" applyBorder="1" applyAlignment="1" applyProtection="1">
      <alignment horizontal="left" vertical="top" wrapText="1"/>
    </xf>
    <xf numFmtId="168" fontId="3" fillId="0" borderId="40" xfId="2" applyNumberFormat="1" applyFont="1" applyFill="1" applyBorder="1" applyAlignment="1" applyProtection="1">
      <alignment horizontal="left" vertical="top" wrapText="1"/>
    </xf>
    <xf numFmtId="10" fontId="3" fillId="0" borderId="35" xfId="2" applyNumberFormat="1" applyFont="1" applyFill="1" applyBorder="1" applyAlignment="1" applyProtection="1">
      <alignment horizontal="left" vertical="top" wrapText="1"/>
    </xf>
    <xf numFmtId="168" fontId="3" fillId="5" borderId="40" xfId="2" applyNumberFormat="1" applyFont="1" applyFill="1" applyBorder="1" applyAlignment="1" applyProtection="1">
      <alignment horizontal="left" vertical="top" wrapText="1"/>
    </xf>
    <xf numFmtId="10" fontId="3" fillId="5" borderId="42" xfId="2" applyNumberFormat="1" applyFont="1" applyFill="1" applyBorder="1" applyAlignment="1" applyProtection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168" fontId="3" fillId="5" borderId="30" xfId="2" applyNumberFormat="1" applyFont="1" applyFill="1" applyBorder="1" applyAlignment="1" applyProtection="1">
      <alignment horizontal="left" vertical="top" wrapText="1"/>
    </xf>
    <xf numFmtId="168" fontId="3" fillId="5" borderId="10" xfId="2" applyNumberFormat="1" applyFont="1" applyFill="1" applyBorder="1" applyAlignment="1" applyProtection="1">
      <alignment horizontal="left" vertical="top" wrapText="1"/>
    </xf>
    <xf numFmtId="10" fontId="3" fillId="5" borderId="10" xfId="2" applyNumberFormat="1" applyFont="1" applyFill="1" applyBorder="1" applyAlignment="1" applyProtection="1">
      <alignment horizontal="left" vertical="top" wrapText="1"/>
    </xf>
    <xf numFmtId="168" fontId="3" fillId="0" borderId="10" xfId="2" applyNumberFormat="1" applyFont="1" applyFill="1" applyBorder="1" applyAlignment="1" applyProtection="1">
      <alignment horizontal="left" vertical="top" wrapText="1"/>
    </xf>
    <xf numFmtId="168" fontId="3" fillId="0" borderId="26" xfId="2" applyNumberFormat="1" applyFont="1" applyFill="1" applyBorder="1" applyAlignment="1" applyProtection="1">
      <alignment horizontal="left" vertical="top" wrapText="1"/>
    </xf>
    <xf numFmtId="10" fontId="3" fillId="0" borderId="10" xfId="2" applyNumberFormat="1" applyFont="1" applyFill="1" applyBorder="1" applyAlignment="1" applyProtection="1">
      <alignment horizontal="left" vertical="top" wrapText="1"/>
    </xf>
    <xf numFmtId="168" fontId="3" fillId="5" borderId="48" xfId="2" applyNumberFormat="1" applyFont="1" applyFill="1" applyBorder="1" applyAlignment="1" applyProtection="1">
      <alignment horizontal="left" vertical="top" wrapText="1"/>
    </xf>
    <xf numFmtId="10" fontId="3" fillId="5" borderId="31" xfId="2" applyNumberFormat="1" applyFont="1" applyFill="1" applyBorder="1" applyAlignment="1" applyProtection="1">
      <alignment horizontal="left" vertical="top" wrapText="1"/>
    </xf>
    <xf numFmtId="10" fontId="3" fillId="5" borderId="50" xfId="2" applyNumberFormat="1" applyFont="1" applyFill="1" applyBorder="1" applyAlignment="1" applyProtection="1">
      <alignment horizontal="left" vertical="top" wrapText="1"/>
    </xf>
    <xf numFmtId="168" fontId="3" fillId="0" borderId="48" xfId="2" applyNumberFormat="1" applyFont="1" applyFill="1" applyBorder="1" applyAlignment="1" applyProtection="1">
      <alignment horizontal="left" vertical="top" wrapText="1"/>
    </xf>
    <xf numFmtId="10" fontId="3" fillId="0" borderId="50" xfId="2" applyNumberFormat="1" applyFont="1" applyFill="1" applyBorder="1" applyAlignment="1" applyProtection="1">
      <alignment horizontal="left" vertical="top" wrapText="1"/>
    </xf>
    <xf numFmtId="168" fontId="3" fillId="5" borderId="26" xfId="2" applyNumberFormat="1" applyFont="1" applyFill="1" applyBorder="1" applyAlignment="1" applyProtection="1">
      <alignment horizontal="left" vertical="top" wrapText="1"/>
    </xf>
    <xf numFmtId="168" fontId="3" fillId="0" borderId="49" xfId="2" applyNumberFormat="1" applyFont="1" applyFill="1" applyBorder="1" applyAlignment="1" applyProtection="1">
      <alignment horizontal="left" vertical="top" wrapText="1"/>
    </xf>
    <xf numFmtId="10" fontId="3" fillId="0" borderId="31" xfId="2" applyNumberFormat="1" applyFont="1" applyFill="1" applyBorder="1" applyAlignment="1" applyProtection="1">
      <alignment horizontal="left" vertical="top" wrapText="1"/>
    </xf>
    <xf numFmtId="168" fontId="3" fillId="5" borderId="49" xfId="2" applyNumberFormat="1" applyFont="1" applyFill="1" applyBorder="1" applyAlignment="1" applyProtection="1">
      <alignment horizontal="left" vertical="top" wrapText="1"/>
    </xf>
    <xf numFmtId="168" fontId="3" fillId="5" borderId="25" xfId="2" applyNumberFormat="1" applyFont="1" applyFill="1" applyBorder="1" applyAlignment="1" applyProtection="1">
      <alignment horizontal="left" vertical="top" wrapText="1"/>
    </xf>
    <xf numFmtId="10" fontId="3" fillId="5" borderId="25" xfId="2" applyNumberFormat="1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>
      <alignment horizontal="left" wrapText="1"/>
    </xf>
    <xf numFmtId="10" fontId="3" fillId="4" borderId="4" xfId="2" applyNumberFormat="1" applyFont="1" applyFill="1" applyBorder="1" applyAlignment="1" applyProtection="1">
      <alignment horizontal="left" vertical="top" wrapText="1"/>
    </xf>
    <xf numFmtId="168" fontId="3" fillId="5" borderId="4" xfId="2" applyNumberFormat="1" applyFont="1" applyFill="1" applyBorder="1" applyAlignment="1" applyProtection="1">
      <alignment horizontal="left" vertical="top" wrapText="1"/>
    </xf>
    <xf numFmtId="168" fontId="3" fillId="0" borderId="2" xfId="2" applyNumberFormat="1" applyFont="1" applyFill="1" applyBorder="1" applyAlignment="1" applyProtection="1">
      <alignment horizontal="left" vertical="top" wrapText="1"/>
    </xf>
    <xf numFmtId="168" fontId="3" fillId="5" borderId="46" xfId="2" applyNumberFormat="1" applyFont="1" applyFill="1" applyBorder="1" applyAlignment="1" applyProtection="1">
      <alignment horizontal="left" vertical="top" wrapText="1"/>
    </xf>
    <xf numFmtId="10" fontId="3" fillId="5" borderId="32" xfId="2" applyNumberFormat="1" applyFont="1" applyFill="1" applyBorder="1" applyAlignment="1" applyProtection="1">
      <alignment horizontal="left" vertical="top" wrapText="1"/>
    </xf>
    <xf numFmtId="10" fontId="3" fillId="5" borderId="44" xfId="2" applyNumberFormat="1" applyFont="1" applyFill="1" applyBorder="1" applyAlignment="1" applyProtection="1">
      <alignment horizontal="left" vertical="top" wrapText="1"/>
    </xf>
    <xf numFmtId="168" fontId="3" fillId="0" borderId="46" xfId="2" applyNumberFormat="1" applyFont="1" applyFill="1" applyBorder="1" applyAlignment="1" applyProtection="1">
      <alignment horizontal="left" vertical="top" wrapText="1"/>
    </xf>
    <xf numFmtId="10" fontId="3" fillId="0" borderId="44" xfId="2" applyNumberFormat="1" applyFont="1" applyFill="1" applyBorder="1" applyAlignment="1" applyProtection="1">
      <alignment horizontal="left" vertical="top" wrapText="1"/>
    </xf>
    <xf numFmtId="168" fontId="3" fillId="5" borderId="2" xfId="2" applyNumberFormat="1" applyFont="1" applyFill="1" applyBorder="1" applyAlignment="1" applyProtection="1">
      <alignment horizontal="left" vertical="top" wrapText="1"/>
    </xf>
    <xf numFmtId="168" fontId="3" fillId="0" borderId="39" xfId="2" applyNumberFormat="1" applyFont="1" applyFill="1" applyBorder="1" applyAlignment="1" applyProtection="1">
      <alignment horizontal="left" vertical="top" wrapText="1"/>
    </xf>
    <xf numFmtId="10" fontId="3" fillId="0" borderId="32" xfId="2" applyNumberFormat="1" applyFont="1" applyFill="1" applyBorder="1" applyAlignment="1" applyProtection="1">
      <alignment horizontal="left" vertical="top" wrapText="1"/>
    </xf>
    <xf numFmtId="168" fontId="3" fillId="5" borderId="39" xfId="2" applyNumberFormat="1" applyFont="1" applyFill="1" applyBorder="1" applyAlignment="1" applyProtection="1">
      <alignment horizontal="left" vertical="top" wrapText="1"/>
    </xf>
    <xf numFmtId="168" fontId="3" fillId="5" borderId="7" xfId="2" applyNumberFormat="1" applyFont="1" applyFill="1" applyBorder="1" applyAlignment="1" applyProtection="1">
      <alignment horizontal="left" vertical="top" wrapText="1"/>
    </xf>
    <xf numFmtId="10" fontId="3" fillId="5" borderId="7" xfId="2" applyNumberFormat="1" applyFont="1" applyFill="1" applyBorder="1" applyAlignment="1" applyProtection="1">
      <alignment horizontal="left" vertical="top" wrapText="1"/>
    </xf>
    <xf numFmtId="168" fontId="1" fillId="0" borderId="4" xfId="2" applyNumberFormat="1" applyFont="1" applyFill="1" applyBorder="1" applyAlignment="1" applyProtection="1">
      <alignment horizontal="left" vertical="top" wrapText="1"/>
    </xf>
    <xf numFmtId="0" fontId="32" fillId="0" borderId="0" xfId="0" applyFont="1" applyBorder="1" applyAlignment="1">
      <alignment horizontal="left" vertical="top"/>
    </xf>
    <xf numFmtId="0" fontId="18" fillId="0" borderId="1" xfId="0" applyFont="1" applyFill="1" applyBorder="1" applyAlignment="1" applyProtection="1">
      <alignment horizontal="left" vertical="center"/>
    </xf>
    <xf numFmtId="171" fontId="26" fillId="0" borderId="1" xfId="0" applyNumberFormat="1" applyFont="1" applyBorder="1" applyAlignment="1">
      <alignment horizontal="left" vertical="top" wrapText="1"/>
    </xf>
    <xf numFmtId="171" fontId="3" fillId="6" borderId="1" xfId="2" applyNumberFormat="1" applyFont="1" applyFill="1" applyBorder="1" applyAlignment="1" applyProtection="1">
      <alignment horizontal="left" vertical="top" wrapText="1"/>
    </xf>
    <xf numFmtId="171" fontId="16" fillId="6" borderId="1" xfId="0" applyNumberFormat="1" applyFont="1" applyFill="1" applyBorder="1" applyAlignment="1">
      <alignment horizontal="left" vertical="top" wrapText="1"/>
    </xf>
    <xf numFmtId="171" fontId="16" fillId="0" borderId="1" xfId="0" applyNumberFormat="1" applyFont="1" applyBorder="1" applyAlignment="1">
      <alignment horizontal="left" vertical="top" wrapText="1"/>
    </xf>
    <xf numFmtId="171" fontId="26" fillId="0" borderId="1" xfId="0" applyNumberFormat="1" applyFont="1" applyBorder="1" applyAlignment="1">
      <alignment horizontal="left" vertical="center" wrapText="1"/>
    </xf>
    <xf numFmtId="171" fontId="16" fillId="0" borderId="8" xfId="0" applyNumberFormat="1" applyFont="1" applyBorder="1" applyAlignment="1">
      <alignment horizontal="left" vertical="top" wrapText="1"/>
    </xf>
    <xf numFmtId="171" fontId="3" fillId="7" borderId="1" xfId="2" applyNumberFormat="1" applyFont="1" applyFill="1" applyBorder="1" applyAlignment="1" applyProtection="1">
      <alignment horizontal="left" vertical="top" wrapText="1"/>
    </xf>
    <xf numFmtId="172" fontId="3" fillId="7" borderId="1" xfId="2" applyNumberFormat="1" applyFont="1" applyFill="1" applyBorder="1" applyAlignment="1" applyProtection="1">
      <alignment horizontal="left" vertical="top" wrapText="1"/>
    </xf>
    <xf numFmtId="171" fontId="16" fillId="7" borderId="1" xfId="0" applyNumberFormat="1" applyFont="1" applyFill="1" applyBorder="1" applyAlignment="1">
      <alignment horizontal="left" vertical="top" wrapText="1"/>
    </xf>
    <xf numFmtId="171" fontId="16" fillId="7" borderId="8" xfId="0" applyNumberFormat="1" applyFont="1" applyFill="1" applyBorder="1" applyAlignment="1">
      <alignment horizontal="left" vertical="top" wrapText="1"/>
    </xf>
    <xf numFmtId="171" fontId="3" fillId="5" borderId="7" xfId="2" applyNumberFormat="1" applyFont="1" applyFill="1" applyBorder="1" applyAlignment="1" applyProtection="1">
      <alignment horizontal="left" vertical="top" wrapText="1"/>
    </xf>
    <xf numFmtId="171" fontId="3" fillId="5" borderId="46" xfId="2" applyNumberFormat="1" applyFont="1" applyFill="1" applyBorder="1" applyAlignment="1" applyProtection="1">
      <alignment horizontal="left" vertical="top" wrapText="1"/>
    </xf>
    <xf numFmtId="171" fontId="3" fillId="5" borderId="44" xfId="2" applyNumberFormat="1" applyFont="1" applyFill="1" applyBorder="1" applyAlignment="1" applyProtection="1">
      <alignment horizontal="left" vertical="top" wrapText="1"/>
    </xf>
    <xf numFmtId="171" fontId="3" fillId="0" borderId="46" xfId="2" applyNumberFormat="1" applyFont="1" applyFill="1" applyBorder="1" applyAlignment="1" applyProtection="1">
      <alignment horizontal="left" vertical="top" wrapText="1"/>
    </xf>
    <xf numFmtId="171" fontId="16" fillId="6" borderId="8" xfId="0" applyNumberFormat="1" applyFont="1" applyFill="1" applyBorder="1" applyAlignment="1">
      <alignment horizontal="left" vertical="top" wrapText="1"/>
    </xf>
    <xf numFmtId="171" fontId="3" fillId="6" borderId="33" xfId="2" applyNumberFormat="1" applyFont="1" applyFill="1" applyBorder="1" applyAlignment="1" applyProtection="1">
      <alignment horizontal="left" vertical="top" wrapText="1"/>
    </xf>
    <xf numFmtId="171" fontId="3" fillId="6" borderId="23" xfId="0" applyNumberFormat="1" applyFont="1" applyFill="1" applyBorder="1" applyAlignment="1" applyProtection="1">
      <alignment horizontal="left" vertical="top" wrapText="1"/>
    </xf>
    <xf numFmtId="171" fontId="3" fillId="5" borderId="32" xfId="2" applyNumberFormat="1" applyFont="1" applyFill="1" applyBorder="1" applyAlignment="1" applyProtection="1">
      <alignment horizontal="left" vertical="top" wrapText="1"/>
    </xf>
    <xf numFmtId="171" fontId="3" fillId="0" borderId="32" xfId="2" applyNumberFormat="1" applyFont="1" applyFill="1" applyBorder="1" applyAlignment="1" applyProtection="1">
      <alignment horizontal="left" vertical="top" wrapText="1"/>
    </xf>
    <xf numFmtId="171" fontId="3" fillId="6" borderId="7" xfId="2" applyNumberFormat="1" applyFont="1" applyFill="1" applyBorder="1" applyAlignment="1" applyProtection="1">
      <alignment horizontal="left" vertical="top" wrapText="1"/>
    </xf>
    <xf numFmtId="171" fontId="3" fillId="6" borderId="44" xfId="2" applyNumberFormat="1" applyFont="1" applyFill="1" applyBorder="1" applyAlignment="1" applyProtection="1">
      <alignment horizontal="left" vertical="top" wrapText="1"/>
    </xf>
    <xf numFmtId="171" fontId="3" fillId="6" borderId="42" xfId="2" applyNumberFormat="1" applyFont="1" applyFill="1" applyBorder="1" applyAlignment="1" applyProtection="1">
      <alignment horizontal="left" vertical="top" wrapText="1"/>
    </xf>
    <xf numFmtId="171" fontId="3" fillId="6" borderId="35" xfId="2" applyNumberFormat="1" applyFont="1" applyFill="1" applyBorder="1" applyAlignment="1" applyProtection="1">
      <alignment horizontal="left" vertical="top" wrapText="1"/>
    </xf>
    <xf numFmtId="172" fontId="3" fillId="6" borderId="1" xfId="2" applyNumberFormat="1" applyFont="1" applyFill="1" applyBorder="1" applyAlignment="1" applyProtection="1">
      <alignment horizontal="left" vertical="top" wrapText="1"/>
    </xf>
    <xf numFmtId="172" fontId="3" fillId="6" borderId="46" xfId="2" applyNumberFormat="1" applyFont="1" applyFill="1" applyBorder="1" applyAlignment="1" applyProtection="1">
      <alignment horizontal="left" vertical="top" wrapText="1"/>
    </xf>
    <xf numFmtId="172" fontId="3" fillId="6" borderId="32" xfId="2" applyNumberFormat="1" applyFont="1" applyFill="1" applyBorder="1" applyAlignment="1" applyProtection="1">
      <alignment horizontal="left" vertical="top" wrapText="1"/>
    </xf>
    <xf numFmtId="172" fontId="3" fillId="6" borderId="2" xfId="2" applyNumberFormat="1" applyFont="1" applyFill="1" applyBorder="1" applyAlignment="1" applyProtection="1">
      <alignment horizontal="left" vertical="top" wrapText="1"/>
    </xf>
    <xf numFmtId="172" fontId="3" fillId="6" borderId="33" xfId="2" applyNumberFormat="1" applyFont="1" applyFill="1" applyBorder="1" applyAlignment="1" applyProtection="1">
      <alignment horizontal="left" vertical="top" wrapText="1"/>
    </xf>
    <xf numFmtId="172" fontId="3" fillId="6" borderId="42" xfId="2" applyNumberFormat="1" applyFont="1" applyFill="1" applyBorder="1" applyAlignment="1" applyProtection="1">
      <alignment horizontal="left" vertical="top" wrapText="1"/>
    </xf>
    <xf numFmtId="172" fontId="3" fillId="6" borderId="35" xfId="2" applyNumberFormat="1" applyFont="1" applyFill="1" applyBorder="1" applyAlignment="1" applyProtection="1">
      <alignment horizontal="left" vertical="top" wrapText="1"/>
    </xf>
    <xf numFmtId="172" fontId="3" fillId="6" borderId="37" xfId="2" applyNumberFormat="1" applyFont="1" applyFill="1" applyBorder="1" applyAlignment="1" applyProtection="1">
      <alignment horizontal="left" vertical="top" wrapText="1"/>
    </xf>
    <xf numFmtId="172" fontId="3" fillId="5" borderId="1" xfId="2" applyNumberFormat="1" applyFont="1" applyFill="1" applyBorder="1" applyAlignment="1" applyProtection="1">
      <alignment horizontal="left" vertical="top" wrapText="1"/>
    </xf>
    <xf numFmtId="172" fontId="3" fillId="0" borderId="1" xfId="2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/>
    </xf>
    <xf numFmtId="171" fontId="16" fillId="7" borderId="1" xfId="0" applyNumberFormat="1" applyFont="1" applyFill="1" applyBorder="1" applyAlignment="1">
      <alignment horizontal="left" wrapText="1"/>
    </xf>
    <xf numFmtId="171" fontId="3" fillId="0" borderId="14" xfId="0" applyNumberFormat="1" applyFont="1" applyFill="1" applyBorder="1" applyAlignment="1" applyProtection="1">
      <alignment horizontal="left" vertical="top"/>
    </xf>
    <xf numFmtId="171" fontId="16" fillId="0" borderId="1" xfId="0" applyNumberFormat="1" applyFont="1" applyFill="1" applyBorder="1" applyAlignment="1">
      <alignment horizontal="left" wrapText="1"/>
    </xf>
    <xf numFmtId="171" fontId="16" fillId="0" borderId="7" xfId="0" applyNumberFormat="1" applyFont="1" applyBorder="1" applyAlignment="1">
      <alignment horizontal="left" vertical="top" wrapText="1"/>
    </xf>
    <xf numFmtId="172" fontId="3" fillId="6" borderId="10" xfId="2" applyNumberFormat="1" applyFont="1" applyFill="1" applyBorder="1" applyAlignment="1" applyProtection="1">
      <alignment horizontal="left" vertical="top" wrapText="1"/>
    </xf>
    <xf numFmtId="172" fontId="3" fillId="0" borderId="33" xfId="2" applyNumberFormat="1" applyFont="1" applyFill="1" applyBorder="1" applyAlignment="1" applyProtection="1">
      <alignment horizontal="left" vertical="top" wrapText="1"/>
    </xf>
    <xf numFmtId="172" fontId="3" fillId="5" borderId="33" xfId="2" applyNumberFormat="1" applyFont="1" applyFill="1" applyBorder="1" applyAlignment="1" applyProtection="1">
      <alignment horizontal="left" vertical="top" wrapText="1"/>
    </xf>
    <xf numFmtId="172" fontId="3" fillId="9" borderId="1" xfId="2" applyNumberFormat="1" applyFont="1" applyFill="1" applyBorder="1" applyAlignment="1" applyProtection="1">
      <alignment horizontal="left" vertical="top" wrapText="1"/>
    </xf>
    <xf numFmtId="0" fontId="20" fillId="5" borderId="10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169" fontId="20" fillId="5" borderId="1" xfId="2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72" fontId="3" fillId="4" borderId="1" xfId="2" applyNumberFormat="1" applyFont="1" applyFill="1" applyBorder="1" applyAlignment="1" applyProtection="1">
      <alignment horizontal="left" vertical="top" wrapText="1"/>
    </xf>
    <xf numFmtId="172" fontId="3" fillId="4" borderId="33" xfId="2" applyNumberFormat="1" applyFont="1" applyFill="1" applyBorder="1" applyAlignment="1" applyProtection="1">
      <alignment horizontal="left" vertical="top" wrapText="1"/>
    </xf>
    <xf numFmtId="172" fontId="1" fillId="0" borderId="1" xfId="2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Fill="1" applyBorder="1" applyAlignment="1" applyProtection="1">
      <alignment horizontal="left" vertical="center"/>
    </xf>
    <xf numFmtId="2" fontId="3" fillId="6" borderId="1" xfId="2" applyNumberFormat="1" applyFont="1" applyFill="1" applyBorder="1" applyAlignment="1" applyProtection="1">
      <alignment horizontal="left" vertical="top" wrapText="1"/>
    </xf>
    <xf numFmtId="2" fontId="3" fillId="4" borderId="1" xfId="2" applyNumberFormat="1" applyFont="1" applyFill="1" applyBorder="1" applyAlignment="1" applyProtection="1">
      <alignment horizontal="left" vertical="top" wrapText="1"/>
    </xf>
    <xf numFmtId="2" fontId="3" fillId="5" borderId="1" xfId="2" applyNumberFormat="1" applyFont="1" applyFill="1" applyBorder="1" applyAlignment="1" applyProtection="1">
      <alignment horizontal="left" vertical="top" wrapText="1"/>
    </xf>
    <xf numFmtId="2" fontId="3" fillId="0" borderId="1" xfId="2" applyNumberFormat="1" applyFont="1" applyFill="1" applyBorder="1" applyAlignment="1" applyProtection="1">
      <alignment horizontal="left" vertical="top" wrapText="1"/>
    </xf>
    <xf numFmtId="2" fontId="3" fillId="7" borderId="1" xfId="2" applyNumberFormat="1" applyFont="1" applyFill="1" applyBorder="1" applyAlignment="1" applyProtection="1">
      <alignment horizontal="left" vertical="top" wrapText="1"/>
    </xf>
    <xf numFmtId="2" fontId="3" fillId="7" borderId="7" xfId="2" applyNumberFormat="1" applyFont="1" applyFill="1" applyBorder="1" applyAlignment="1" applyProtection="1">
      <alignment horizontal="left" vertical="top" wrapText="1"/>
    </xf>
    <xf numFmtId="2" fontId="3" fillId="7" borderId="44" xfId="2" applyNumberFormat="1" applyFont="1" applyFill="1" applyBorder="1" applyAlignment="1" applyProtection="1">
      <alignment horizontal="left" vertical="top" wrapText="1"/>
    </xf>
    <xf numFmtId="2" fontId="3" fillId="7" borderId="33" xfId="2" applyNumberFormat="1" applyFont="1" applyFill="1" applyBorder="1" applyAlignment="1" applyProtection="1">
      <alignment horizontal="left" vertical="top" wrapText="1"/>
    </xf>
    <xf numFmtId="2" fontId="3" fillId="7" borderId="42" xfId="2" applyNumberFormat="1" applyFont="1" applyFill="1" applyBorder="1" applyAlignment="1" applyProtection="1">
      <alignment horizontal="left" vertical="top" wrapText="1"/>
    </xf>
    <xf numFmtId="2" fontId="3" fillId="7" borderId="43" xfId="2" applyNumberFormat="1" applyFont="1" applyFill="1" applyBorder="1" applyAlignment="1" applyProtection="1">
      <alignment horizontal="left" vertical="top" wrapText="1"/>
    </xf>
    <xf numFmtId="2" fontId="3" fillId="7" borderId="45" xfId="2" applyNumberFormat="1" applyFont="1" applyFill="1" applyBorder="1" applyAlignment="1" applyProtection="1">
      <alignment horizontal="left" vertical="top" wrapText="1"/>
    </xf>
    <xf numFmtId="2" fontId="3" fillId="4" borderId="4" xfId="2" applyNumberFormat="1" applyFont="1" applyFill="1" applyBorder="1" applyAlignment="1" applyProtection="1">
      <alignment horizontal="left" vertical="top" wrapText="1"/>
    </xf>
    <xf numFmtId="2" fontId="3" fillId="5" borderId="7" xfId="2" applyNumberFormat="1" applyFont="1" applyFill="1" applyBorder="1" applyAlignment="1" applyProtection="1">
      <alignment horizontal="left" vertical="top" wrapText="1"/>
    </xf>
    <xf numFmtId="2" fontId="3" fillId="5" borderId="46" xfId="2" applyNumberFormat="1" applyFont="1" applyFill="1" applyBorder="1" applyAlignment="1" applyProtection="1">
      <alignment horizontal="left" vertical="top" wrapText="1"/>
    </xf>
    <xf numFmtId="2" fontId="3" fillId="5" borderId="44" xfId="2" applyNumberFormat="1" applyFont="1" applyFill="1" applyBorder="1" applyAlignment="1" applyProtection="1">
      <alignment horizontal="left" vertical="top" wrapText="1"/>
    </xf>
    <xf numFmtId="2" fontId="3" fillId="0" borderId="46" xfId="2" applyNumberFormat="1" applyFont="1" applyFill="1" applyBorder="1" applyAlignment="1" applyProtection="1">
      <alignment horizontal="left" vertical="top" wrapText="1"/>
    </xf>
    <xf numFmtId="2" fontId="3" fillId="0" borderId="44" xfId="2" applyNumberFormat="1" applyFont="1" applyFill="1" applyBorder="1" applyAlignment="1" applyProtection="1">
      <alignment horizontal="left" vertical="top" wrapText="1"/>
    </xf>
    <xf numFmtId="2" fontId="3" fillId="0" borderId="2" xfId="2" applyNumberFormat="1" applyFont="1" applyFill="1" applyBorder="1" applyAlignment="1" applyProtection="1">
      <alignment horizontal="left" vertical="top" wrapText="1"/>
    </xf>
    <xf numFmtId="2" fontId="3" fillId="0" borderId="7" xfId="2" applyNumberFormat="1" applyFont="1" applyFill="1" applyBorder="1" applyAlignment="1" applyProtection="1">
      <alignment horizontal="left" vertical="top" wrapText="1"/>
    </xf>
    <xf numFmtId="2" fontId="3" fillId="5" borderId="2" xfId="2" applyNumberFormat="1" applyFont="1" applyFill="1" applyBorder="1" applyAlignment="1" applyProtection="1">
      <alignment horizontal="left" vertical="top" wrapText="1"/>
    </xf>
    <xf numFmtId="2" fontId="3" fillId="0" borderId="4" xfId="2" applyNumberFormat="1" applyFont="1" applyFill="1" applyBorder="1" applyAlignment="1" applyProtection="1">
      <alignment horizontal="left" vertical="top" wrapText="1"/>
    </xf>
    <xf numFmtId="2" fontId="3" fillId="4" borderId="33" xfId="2" applyNumberFormat="1" applyFont="1" applyFill="1" applyBorder="1" applyAlignment="1" applyProtection="1">
      <alignment horizontal="left" vertical="top" wrapText="1"/>
    </xf>
    <xf numFmtId="2" fontId="3" fillId="4" borderId="36" xfId="2" applyNumberFormat="1" applyFont="1" applyFill="1" applyBorder="1" applyAlignment="1" applyProtection="1">
      <alignment horizontal="left" vertical="top" wrapText="1"/>
    </xf>
    <xf numFmtId="2" fontId="3" fillId="5" borderId="34" xfId="2" applyNumberFormat="1" applyFont="1" applyFill="1" applyBorder="1" applyAlignment="1" applyProtection="1">
      <alignment horizontal="left" vertical="top" wrapText="1"/>
    </xf>
    <xf numFmtId="2" fontId="3" fillId="0" borderId="33" xfId="2" applyNumberFormat="1" applyFont="1" applyFill="1" applyBorder="1" applyAlignment="1" applyProtection="1">
      <alignment horizontal="left" vertical="top" wrapText="1"/>
    </xf>
    <xf numFmtId="2" fontId="3" fillId="5" borderId="33" xfId="2" applyNumberFormat="1" applyFont="1" applyFill="1" applyBorder="1" applyAlignment="1" applyProtection="1">
      <alignment horizontal="left" vertical="top" wrapText="1"/>
    </xf>
    <xf numFmtId="2" fontId="3" fillId="5" borderId="43" xfId="2" applyNumberFormat="1" applyFont="1" applyFill="1" applyBorder="1" applyAlignment="1" applyProtection="1">
      <alignment horizontal="left" vertical="top" wrapText="1"/>
    </xf>
    <xf numFmtId="2" fontId="3" fillId="5" borderId="42" xfId="2" applyNumberFormat="1" applyFont="1" applyFill="1" applyBorder="1" applyAlignment="1" applyProtection="1">
      <alignment horizontal="left" vertical="top" wrapText="1"/>
    </xf>
    <xf numFmtId="2" fontId="3" fillId="5" borderId="45" xfId="2" applyNumberFormat="1" applyFont="1" applyFill="1" applyBorder="1" applyAlignment="1" applyProtection="1">
      <alignment horizontal="left" vertical="top" wrapText="1"/>
    </xf>
    <xf numFmtId="2" fontId="3" fillId="0" borderId="42" xfId="2" applyNumberFormat="1" applyFont="1" applyFill="1" applyBorder="1" applyAlignment="1" applyProtection="1">
      <alignment horizontal="left" vertical="top" wrapText="1"/>
    </xf>
    <xf numFmtId="2" fontId="3" fillId="0" borderId="45" xfId="2" applyNumberFormat="1" applyFont="1" applyFill="1" applyBorder="1" applyAlignment="1" applyProtection="1">
      <alignment horizontal="left" vertical="top" wrapText="1"/>
    </xf>
    <xf numFmtId="2" fontId="3" fillId="0" borderId="37" xfId="2" applyNumberFormat="1" applyFont="1" applyFill="1" applyBorder="1" applyAlignment="1" applyProtection="1">
      <alignment horizontal="left" vertical="top" wrapText="1"/>
    </xf>
    <xf numFmtId="2" fontId="3" fillId="0" borderId="43" xfId="2" applyNumberFormat="1" applyFont="1" applyFill="1" applyBorder="1" applyAlignment="1" applyProtection="1">
      <alignment horizontal="left" vertical="top" wrapText="1"/>
    </xf>
    <xf numFmtId="2" fontId="3" fillId="5" borderId="37" xfId="2" applyNumberFormat="1" applyFont="1" applyFill="1" applyBorder="1" applyAlignment="1" applyProtection="1">
      <alignment horizontal="left" vertical="top" wrapText="1"/>
    </xf>
    <xf numFmtId="2" fontId="3" fillId="0" borderId="36" xfId="2" applyNumberFormat="1" applyFont="1" applyFill="1" applyBorder="1" applyAlignment="1" applyProtection="1">
      <alignment horizontal="left" vertical="top" wrapText="1"/>
    </xf>
    <xf numFmtId="172" fontId="3" fillId="5" borderId="46" xfId="2" applyNumberFormat="1" applyFont="1" applyFill="1" applyBorder="1" applyAlignment="1" applyProtection="1">
      <alignment horizontal="left" vertical="top" wrapText="1"/>
    </xf>
    <xf numFmtId="172" fontId="3" fillId="5" borderId="32" xfId="2" applyNumberFormat="1" applyFont="1" applyFill="1" applyBorder="1" applyAlignment="1" applyProtection="1">
      <alignment horizontal="left" vertical="top" wrapText="1"/>
    </xf>
    <xf numFmtId="172" fontId="3" fillId="0" borderId="46" xfId="2" applyNumberFormat="1" applyFont="1" applyFill="1" applyBorder="1" applyAlignment="1" applyProtection="1">
      <alignment horizontal="left" vertical="top" wrapText="1"/>
    </xf>
    <xf numFmtId="172" fontId="3" fillId="0" borderId="32" xfId="2" applyNumberFormat="1" applyFont="1" applyFill="1" applyBorder="1" applyAlignment="1" applyProtection="1">
      <alignment horizontal="left" vertical="top" wrapText="1"/>
    </xf>
    <xf numFmtId="172" fontId="3" fillId="5" borderId="7" xfId="2" applyNumberFormat="1" applyFont="1" applyFill="1" applyBorder="1" applyAlignment="1" applyProtection="1">
      <alignment horizontal="left" vertical="top" wrapText="1"/>
    </xf>
    <xf numFmtId="172" fontId="3" fillId="5" borderId="44" xfId="2" applyNumberFormat="1" applyFont="1" applyFill="1" applyBorder="1" applyAlignment="1" applyProtection="1">
      <alignment horizontal="left" vertical="top" wrapText="1"/>
    </xf>
    <xf numFmtId="172" fontId="3" fillId="5" borderId="42" xfId="2" applyNumberFormat="1" applyFont="1" applyFill="1" applyBorder="1" applyAlignment="1" applyProtection="1">
      <alignment horizontal="left" vertical="top" wrapText="1"/>
    </xf>
    <xf numFmtId="172" fontId="3" fillId="5" borderId="35" xfId="2" applyNumberFormat="1" applyFont="1" applyFill="1" applyBorder="1" applyAlignment="1" applyProtection="1">
      <alignment horizontal="left" vertical="top" wrapText="1"/>
    </xf>
    <xf numFmtId="172" fontId="3" fillId="0" borderId="42" xfId="2" applyNumberFormat="1" applyFont="1" applyFill="1" applyBorder="1" applyAlignment="1" applyProtection="1">
      <alignment horizontal="left" vertical="top" wrapText="1"/>
    </xf>
    <xf numFmtId="172" fontId="3" fillId="0" borderId="35" xfId="2" applyNumberFormat="1" applyFont="1" applyFill="1" applyBorder="1" applyAlignment="1" applyProtection="1">
      <alignment horizontal="left" vertical="top" wrapText="1"/>
    </xf>
    <xf numFmtId="172" fontId="3" fillId="4" borderId="10" xfId="2" applyNumberFormat="1" applyFont="1" applyFill="1" applyBorder="1" applyAlignment="1" applyProtection="1">
      <alignment horizontal="left" vertical="top" wrapText="1"/>
    </xf>
    <xf numFmtId="172" fontId="3" fillId="5" borderId="10" xfId="2" applyNumberFormat="1" applyFont="1" applyFill="1" applyBorder="1" applyAlignment="1" applyProtection="1">
      <alignment horizontal="left" vertical="top" wrapText="1"/>
    </xf>
    <xf numFmtId="172" fontId="3" fillId="0" borderId="10" xfId="2" applyNumberFormat="1" applyFont="1" applyFill="1" applyBorder="1" applyAlignment="1" applyProtection="1">
      <alignment horizontal="left" vertical="top" wrapText="1"/>
    </xf>
    <xf numFmtId="172" fontId="3" fillId="6" borderId="7" xfId="2" applyNumberFormat="1" applyFont="1" applyFill="1" applyBorder="1" applyAlignment="1" applyProtection="1">
      <alignment horizontal="left" vertical="top" wrapText="1"/>
    </xf>
    <xf numFmtId="172" fontId="3" fillId="6" borderId="44" xfId="2" applyNumberFormat="1" applyFont="1" applyFill="1" applyBorder="1" applyAlignment="1" applyProtection="1">
      <alignment horizontal="left" vertical="top" wrapText="1"/>
    </xf>
    <xf numFmtId="172" fontId="3" fillId="6" borderId="4" xfId="2" applyNumberFormat="1" applyFont="1" applyFill="1" applyBorder="1" applyAlignment="1" applyProtection="1">
      <alignment horizontal="left" vertical="top" wrapText="1"/>
    </xf>
    <xf numFmtId="172" fontId="3" fillId="6" borderId="36" xfId="2" applyNumberFormat="1" applyFont="1" applyFill="1" applyBorder="1" applyAlignment="1" applyProtection="1">
      <alignment horizontal="left" vertical="top" wrapText="1"/>
    </xf>
    <xf numFmtId="172" fontId="3" fillId="6" borderId="43" xfId="2" applyNumberFormat="1" applyFont="1" applyFill="1" applyBorder="1" applyAlignment="1" applyProtection="1">
      <alignment horizontal="left" vertical="top" wrapText="1"/>
    </xf>
    <xf numFmtId="172" fontId="3" fillId="6" borderId="45" xfId="2" applyNumberFormat="1" applyFont="1" applyFill="1" applyBorder="1" applyAlignment="1" applyProtection="1">
      <alignment horizontal="left" vertical="top" wrapText="1"/>
    </xf>
    <xf numFmtId="172" fontId="3" fillId="10" borderId="1" xfId="2" applyNumberFormat="1" applyFont="1" applyFill="1" applyBorder="1" applyAlignment="1" applyProtection="1">
      <alignment horizontal="left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1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 wrapText="1"/>
    </xf>
    <xf numFmtId="171" fontId="3" fillId="0" borderId="5" xfId="0" applyNumberFormat="1" applyFont="1" applyFill="1" applyBorder="1" applyAlignment="1" applyProtection="1">
      <alignment horizontal="left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1" xfId="0" applyNumberFormat="1" applyFont="1" applyFill="1" applyBorder="1" applyAlignment="1" applyProtection="1">
      <alignment horizontal="left" vertical="top" wrapText="1"/>
    </xf>
    <xf numFmtId="171" fontId="3" fillId="0" borderId="17" xfId="0" applyNumberFormat="1" applyFont="1" applyFill="1" applyBorder="1" applyAlignment="1" applyProtection="1">
      <alignment horizontal="left" vertical="top" wrapText="1"/>
    </xf>
    <xf numFmtId="171" fontId="3" fillId="0" borderId="23" xfId="0" applyNumberFormat="1" applyFont="1" applyFill="1" applyBorder="1" applyAlignment="1" applyProtection="1">
      <alignment horizontal="left" vertical="top" wrapText="1"/>
    </xf>
    <xf numFmtId="171" fontId="3" fillId="6" borderId="17" xfId="0" applyNumberFormat="1" applyFont="1" applyFill="1" applyBorder="1" applyAlignment="1" applyProtection="1">
      <alignment horizontal="left" vertical="top" wrapText="1"/>
    </xf>
    <xf numFmtId="171" fontId="3" fillId="6" borderId="23" xfId="0" applyNumberFormat="1" applyFont="1" applyFill="1" applyBorder="1" applyAlignment="1" applyProtection="1">
      <alignment horizontal="left" vertical="top" wrapText="1"/>
    </xf>
    <xf numFmtId="171" fontId="3" fillId="6" borderId="10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0" fontId="3" fillId="0" borderId="30" xfId="0" applyFont="1" applyFill="1" applyBorder="1" applyAlignment="1" applyProtection="1">
      <alignment horizontal="left" vertical="top" wrapText="1"/>
    </xf>
    <xf numFmtId="0" fontId="3" fillId="0" borderId="25" xfId="0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left" vertical="top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171" fontId="3" fillId="7" borderId="10" xfId="0" applyNumberFormat="1" applyFont="1" applyFill="1" applyBorder="1" applyAlignment="1" applyProtection="1">
      <alignment horizontal="left" vertical="top" wrapText="1"/>
    </xf>
    <xf numFmtId="171" fontId="3" fillId="7" borderId="8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center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41" xfId="0" applyFont="1" applyFill="1" applyBorder="1" applyAlignment="1" applyProtection="1">
      <alignment horizontal="left" vertical="center"/>
    </xf>
    <xf numFmtId="171" fontId="3" fillId="6" borderId="5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0" fontId="32" fillId="0" borderId="25" xfId="0" applyFont="1" applyFill="1" applyBorder="1" applyAlignment="1">
      <alignment horizontal="left"/>
    </xf>
    <xf numFmtId="0" fontId="32" fillId="0" borderId="26" xfId="0" applyFont="1" applyFill="1" applyBorder="1" applyAlignment="1">
      <alignment horizontal="left"/>
    </xf>
    <xf numFmtId="0" fontId="32" fillId="0" borderId="9" xfId="0" applyFont="1" applyFill="1" applyBorder="1" applyAlignment="1">
      <alignment horizontal="left"/>
    </xf>
    <xf numFmtId="0" fontId="32" fillId="0" borderId="0" xfId="0" applyFont="1" applyFill="1" applyAlignment="1">
      <alignment horizontal="left"/>
    </xf>
    <xf numFmtId="0" fontId="32" fillId="0" borderId="14" xfId="0" applyFont="1" applyFill="1" applyBorder="1" applyAlignment="1">
      <alignment horizontal="left"/>
    </xf>
    <xf numFmtId="0" fontId="32" fillId="0" borderId="29" xfId="0" applyFont="1" applyFill="1" applyBorder="1" applyAlignment="1">
      <alignment horizontal="left"/>
    </xf>
    <xf numFmtId="0" fontId="32" fillId="0" borderId="6" xfId="0" applyFont="1" applyFill="1" applyBorder="1" applyAlignment="1">
      <alignment horizontal="left"/>
    </xf>
    <xf numFmtId="0" fontId="32" fillId="0" borderId="3" xfId="0" applyFont="1" applyFill="1" applyBorder="1" applyAlignment="1">
      <alignment horizontal="left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2" fillId="0" borderId="0" xfId="0" applyFont="1" applyAlignment="1">
      <alignment horizontal="justify" vertical="top" wrapText="1"/>
    </xf>
    <xf numFmtId="171" fontId="3" fillId="0" borderId="17" xfId="0" applyNumberFormat="1" applyFont="1" applyFill="1" applyBorder="1" applyAlignment="1" applyProtection="1">
      <alignment horizontal="left" vertical="center" wrapText="1"/>
    </xf>
    <xf numFmtId="171" fontId="3" fillId="0" borderId="23" xfId="0" applyNumberFormat="1" applyFont="1" applyFill="1" applyBorder="1" applyAlignment="1" applyProtection="1">
      <alignment horizontal="left" vertical="center" wrapText="1"/>
    </xf>
    <xf numFmtId="171" fontId="3" fillId="0" borderId="10" xfId="0" applyNumberFormat="1" applyFont="1" applyFill="1" applyBorder="1" applyAlignment="1" applyProtection="1">
      <alignment horizontal="left" vertical="top"/>
    </xf>
    <xf numFmtId="171" fontId="3" fillId="0" borderId="8" xfId="0" applyNumberFormat="1" applyFont="1" applyFill="1" applyBorder="1" applyAlignment="1" applyProtection="1">
      <alignment horizontal="left" vertical="top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/>
    </xf>
    <xf numFmtId="0" fontId="32" fillId="0" borderId="8" xfId="0" applyFont="1" applyBorder="1" applyAlignment="1">
      <alignment horizontal="left"/>
    </xf>
    <xf numFmtId="164" fontId="1" fillId="0" borderId="1" xfId="0" applyNumberFormat="1" applyFont="1" applyFill="1" applyBorder="1" applyAlignment="1" applyProtection="1">
      <alignment horizontal="left" vertical="top" wrapText="1"/>
    </xf>
    <xf numFmtId="171" fontId="3" fillId="7" borderId="17" xfId="0" applyNumberFormat="1" applyFont="1" applyFill="1" applyBorder="1" applyAlignment="1" applyProtection="1">
      <alignment horizontal="left" vertical="center" wrapText="1"/>
    </xf>
    <xf numFmtId="171" fontId="3" fillId="7" borderId="23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Alignment="1" applyProtection="1">
      <alignment horizontal="center" vertical="top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10" fontId="3" fillId="4" borderId="1" xfId="0" applyNumberFormat="1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top" wrapText="1"/>
    </xf>
    <xf numFmtId="0" fontId="32" fillId="5" borderId="1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171" fontId="18" fillId="0" borderId="22" xfId="0" applyNumberFormat="1" applyFont="1" applyFill="1" applyBorder="1" applyAlignment="1" applyProtection="1">
      <alignment horizontal="left" vertical="center"/>
    </xf>
    <xf numFmtId="171" fontId="18" fillId="0" borderId="7" xfId="0" applyNumberFormat="1" applyFont="1" applyFill="1" applyBorder="1" applyAlignment="1" applyProtection="1">
      <alignment horizontal="left" vertical="center"/>
    </xf>
    <xf numFmtId="171" fontId="18" fillId="0" borderId="41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wrapText="1"/>
    </xf>
    <xf numFmtId="0" fontId="32" fillId="0" borderId="0" xfId="0" applyFont="1" applyAlignment="1">
      <alignment horizontal="left" wrapText="1"/>
    </xf>
    <xf numFmtId="164" fontId="3" fillId="0" borderId="19" xfId="0" applyNumberFormat="1" applyFont="1" applyFill="1" applyBorder="1" applyAlignment="1" applyProtection="1">
      <alignment horizontal="justify" vertical="top" wrapText="1"/>
    </xf>
    <xf numFmtId="171" fontId="3" fillId="0" borderId="21" xfId="0" applyNumberFormat="1" applyFont="1" applyFill="1" applyBorder="1" applyAlignment="1" applyProtection="1">
      <alignment horizontal="left" vertical="top"/>
    </xf>
    <xf numFmtId="171" fontId="3" fillId="0" borderId="6" xfId="0" applyNumberFormat="1" applyFont="1" applyFill="1" applyBorder="1" applyAlignment="1" applyProtection="1">
      <alignment horizontal="left" vertical="top"/>
    </xf>
    <xf numFmtId="171" fontId="3" fillId="0" borderId="38" xfId="0" applyNumberFormat="1" applyFont="1" applyFill="1" applyBorder="1" applyAlignment="1" applyProtection="1">
      <alignment horizontal="left" vertical="top"/>
    </xf>
    <xf numFmtId="171" fontId="3" fillId="4" borderId="24" xfId="0" applyNumberFormat="1" applyFont="1" applyFill="1" applyBorder="1" applyAlignment="1" applyProtection="1">
      <alignment horizontal="left" vertical="top" wrapText="1"/>
    </xf>
    <xf numFmtId="171" fontId="3" fillId="4" borderId="25" xfId="0" applyNumberFormat="1" applyFont="1" applyFill="1" applyBorder="1" applyAlignment="1" applyProtection="1">
      <alignment horizontal="left" vertical="top" wrapText="1"/>
    </xf>
    <xf numFmtId="171" fontId="3" fillId="4" borderId="26" xfId="0" applyNumberFormat="1" applyFont="1" applyFill="1" applyBorder="1" applyAlignment="1" applyProtection="1">
      <alignment horizontal="left" vertical="top" wrapText="1"/>
    </xf>
    <xf numFmtId="171" fontId="3" fillId="4" borderId="18" xfId="0" applyNumberFormat="1" applyFont="1" applyFill="1" applyBorder="1" applyAlignment="1" applyProtection="1">
      <alignment horizontal="left" vertical="top" wrapText="1"/>
    </xf>
    <xf numFmtId="171" fontId="3" fillId="4" borderId="0" xfId="0" applyNumberFormat="1" applyFont="1" applyFill="1" applyBorder="1" applyAlignment="1" applyProtection="1">
      <alignment horizontal="left" vertical="top" wrapText="1"/>
    </xf>
    <xf numFmtId="171" fontId="3" fillId="4" borderId="14" xfId="0" applyNumberFormat="1" applyFont="1" applyFill="1" applyBorder="1" applyAlignment="1" applyProtection="1">
      <alignment horizontal="left" vertical="top" wrapText="1"/>
    </xf>
    <xf numFmtId="171" fontId="3" fillId="6" borderId="24" xfId="0" applyNumberFormat="1" applyFont="1" applyFill="1" applyBorder="1" applyAlignment="1" applyProtection="1">
      <alignment horizontal="left" vertical="top" wrapText="1"/>
    </xf>
    <xf numFmtId="171" fontId="3" fillId="6" borderId="25" xfId="0" applyNumberFormat="1" applyFont="1" applyFill="1" applyBorder="1" applyAlignment="1" applyProtection="1">
      <alignment horizontal="left" vertical="top" wrapText="1"/>
    </xf>
    <xf numFmtId="171" fontId="3" fillId="6" borderId="26" xfId="0" applyNumberFormat="1" applyFont="1" applyFill="1" applyBorder="1" applyAlignment="1" applyProtection="1">
      <alignment horizontal="left" vertical="top" wrapText="1"/>
    </xf>
    <xf numFmtId="171" fontId="3" fillId="6" borderId="18" xfId="0" applyNumberFormat="1" applyFont="1" applyFill="1" applyBorder="1" applyAlignment="1" applyProtection="1">
      <alignment horizontal="left" vertical="top" wrapText="1"/>
    </xf>
    <xf numFmtId="171" fontId="3" fillId="6" borderId="0" xfId="0" applyNumberFormat="1" applyFont="1" applyFill="1" applyBorder="1" applyAlignment="1" applyProtection="1">
      <alignment horizontal="left" vertical="top" wrapText="1"/>
    </xf>
    <xf numFmtId="171" fontId="3" fillId="6" borderId="14" xfId="0" applyNumberFormat="1" applyFont="1" applyFill="1" applyBorder="1" applyAlignment="1" applyProtection="1">
      <alignment horizontal="left" vertical="top" wrapText="1"/>
    </xf>
    <xf numFmtId="171" fontId="3" fillId="8" borderId="24" xfId="0" applyNumberFormat="1" applyFont="1" applyFill="1" applyBorder="1" applyAlignment="1" applyProtection="1">
      <alignment horizontal="left" vertical="top" wrapText="1"/>
    </xf>
    <xf numFmtId="171" fontId="3" fillId="8" borderId="25" xfId="0" applyNumberFormat="1" applyFont="1" applyFill="1" applyBorder="1" applyAlignment="1" applyProtection="1">
      <alignment horizontal="left" vertical="top" wrapText="1"/>
    </xf>
    <xf numFmtId="171" fontId="3" fillId="8" borderId="26" xfId="0" applyNumberFormat="1" applyFont="1" applyFill="1" applyBorder="1" applyAlignment="1" applyProtection="1">
      <alignment horizontal="left" vertical="top" wrapText="1"/>
    </xf>
    <xf numFmtId="171" fontId="3" fillId="8" borderId="18" xfId="0" applyNumberFormat="1" applyFont="1" applyFill="1" applyBorder="1" applyAlignment="1" applyProtection="1">
      <alignment horizontal="left" vertical="top" wrapText="1"/>
    </xf>
    <xf numFmtId="171" fontId="3" fillId="8" borderId="0" xfId="0" applyNumberFormat="1" applyFont="1" applyFill="1" applyBorder="1" applyAlignment="1" applyProtection="1">
      <alignment horizontal="left" vertical="top" wrapText="1"/>
    </xf>
    <xf numFmtId="171" fontId="3" fillId="8" borderId="14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/>
    </xf>
    <xf numFmtId="171" fontId="3" fillId="7" borderId="1" xfId="0" applyNumberFormat="1" applyFont="1" applyFill="1" applyBorder="1" applyAlignment="1" applyProtection="1">
      <alignment horizontal="left" vertical="top" wrapText="1"/>
    </xf>
    <xf numFmtId="171" fontId="18" fillId="0" borderId="9" xfId="0" applyNumberFormat="1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top" wrapText="1" shrinkToFit="1"/>
    </xf>
    <xf numFmtId="171" fontId="3" fillId="0" borderId="10" xfId="0" applyNumberFormat="1" applyFont="1" applyFill="1" applyBorder="1" applyAlignment="1" applyProtection="1">
      <alignment horizontal="left" vertical="center" wrapText="1"/>
    </xf>
    <xf numFmtId="171" fontId="3" fillId="0" borderId="8" xfId="0" applyNumberFormat="1" applyFont="1" applyFill="1" applyBorder="1" applyAlignment="1" applyProtection="1">
      <alignment horizontal="left" vertical="center" wrapText="1"/>
    </xf>
    <xf numFmtId="0" fontId="32" fillId="0" borderId="5" xfId="0" applyFont="1" applyBorder="1" applyAlignment="1">
      <alignment horizontal="left" wrapText="1"/>
    </xf>
    <xf numFmtId="0" fontId="32" fillId="0" borderId="5" xfId="0" applyFont="1" applyBorder="1" applyAlignment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171" fontId="18" fillId="0" borderId="10" xfId="0" applyNumberFormat="1" applyFont="1" applyFill="1" applyBorder="1" applyAlignment="1" applyProtection="1">
      <alignment horizontal="left" vertical="center" wrapText="1"/>
    </xf>
    <xf numFmtId="171" fontId="18" fillId="0" borderId="8" xfId="0" applyNumberFormat="1" applyFont="1" applyFill="1" applyBorder="1" applyAlignment="1" applyProtection="1">
      <alignment horizontal="left" vertical="center" wrapText="1"/>
    </xf>
    <xf numFmtId="171" fontId="18" fillId="0" borderId="5" xfId="0" applyNumberFormat="1" applyFont="1" applyFill="1" applyBorder="1" applyAlignment="1" applyProtection="1">
      <alignment horizontal="left" vertical="center" wrapText="1"/>
    </xf>
    <xf numFmtId="171" fontId="1" fillId="0" borderId="10" xfId="0" applyNumberFormat="1" applyFont="1" applyFill="1" applyBorder="1" applyAlignment="1" applyProtection="1">
      <alignment horizontal="left" vertical="center" wrapText="1"/>
    </xf>
    <xf numFmtId="171" fontId="1" fillId="0" borderId="8" xfId="0" applyNumberFormat="1" applyFont="1" applyFill="1" applyBorder="1" applyAlignment="1" applyProtection="1">
      <alignment horizontal="left" vertical="center" wrapText="1"/>
    </xf>
    <xf numFmtId="171" fontId="1" fillId="0" borderId="5" xfId="0" applyNumberFormat="1" applyFont="1" applyFill="1" applyBorder="1" applyAlignment="1" applyProtection="1">
      <alignment horizontal="left" vertical="center" wrapText="1"/>
    </xf>
    <xf numFmtId="171" fontId="3" fillId="7" borderId="5" xfId="0" applyNumberFormat="1" applyFont="1" applyFill="1" applyBorder="1" applyAlignment="1" applyProtection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vertical="top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4" fillId="0" borderId="0" xfId="0" applyFont="1" applyAlignment="1">
      <alignment wrapText="1"/>
    </xf>
    <xf numFmtId="0" fontId="20" fillId="0" borderId="10" xfId="0" applyFont="1" applyBorder="1" applyAlignment="1">
      <alignment vertical="top" wrapText="1"/>
    </xf>
    <xf numFmtId="0" fontId="34" fillId="0" borderId="8" xfId="0" applyFont="1" applyBorder="1" applyAlignment="1">
      <alignment vertical="top"/>
    </xf>
    <xf numFmtId="0" fontId="20" fillId="0" borderId="0" xfId="0" applyFont="1" applyFill="1" applyBorder="1" applyAlignment="1" applyProtection="1">
      <alignment horizontal="left"/>
    </xf>
    <xf numFmtId="0" fontId="20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21" fillId="0" borderId="0" xfId="0" applyFont="1" applyAlignment="1">
      <alignment horizontal="center" vertical="top" wrapText="1"/>
    </xf>
    <xf numFmtId="3" fontId="20" fillId="0" borderId="27" xfId="0" applyNumberFormat="1" applyFont="1" applyBorder="1" applyAlignment="1">
      <alignment horizontal="center" vertical="top" wrapText="1"/>
    </xf>
    <xf numFmtId="3" fontId="20" fillId="0" borderId="28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  <xf numFmtId="0" fontId="29" fillId="3" borderId="0" xfId="0" applyFont="1" applyFill="1" applyBorder="1" applyAlignment="1">
      <alignment horizontal="left" vertical="top" wrapText="1"/>
    </xf>
    <xf numFmtId="0" fontId="42" fillId="0" borderId="0" xfId="0" applyFont="1" applyAlignment="1">
      <alignment horizontal="left"/>
    </xf>
    <xf numFmtId="0" fontId="39" fillId="0" borderId="0" xfId="0" applyFont="1" applyAlignment="1">
      <alignment horizontal="center" vertical="top" wrapText="1"/>
    </xf>
    <xf numFmtId="0" fontId="0" fillId="0" borderId="0" xfId="0" applyAlignme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406" t="s">
        <v>39</v>
      </c>
      <c r="B1" s="407"/>
      <c r="C1" s="408" t="s">
        <v>40</v>
      </c>
      <c r="D1" s="409" t="s">
        <v>44</v>
      </c>
      <c r="E1" s="410"/>
      <c r="F1" s="411"/>
      <c r="G1" s="409" t="s">
        <v>17</v>
      </c>
      <c r="H1" s="410"/>
      <c r="I1" s="411"/>
      <c r="J1" s="409" t="s">
        <v>18</v>
      </c>
      <c r="K1" s="410"/>
      <c r="L1" s="411"/>
      <c r="M1" s="409" t="s">
        <v>22</v>
      </c>
      <c r="N1" s="410"/>
      <c r="O1" s="411"/>
      <c r="P1" s="412" t="s">
        <v>23</v>
      </c>
      <c r="Q1" s="413"/>
      <c r="R1" s="409" t="s">
        <v>24</v>
      </c>
      <c r="S1" s="410"/>
      <c r="T1" s="411"/>
      <c r="U1" s="409" t="s">
        <v>25</v>
      </c>
      <c r="V1" s="410"/>
      <c r="W1" s="411"/>
      <c r="X1" s="412" t="s">
        <v>26</v>
      </c>
      <c r="Y1" s="414"/>
      <c r="Z1" s="413"/>
      <c r="AA1" s="412" t="s">
        <v>27</v>
      </c>
      <c r="AB1" s="413"/>
      <c r="AC1" s="409" t="s">
        <v>28</v>
      </c>
      <c r="AD1" s="410"/>
      <c r="AE1" s="411"/>
      <c r="AF1" s="409" t="s">
        <v>29</v>
      </c>
      <c r="AG1" s="410"/>
      <c r="AH1" s="411"/>
      <c r="AI1" s="409" t="s">
        <v>30</v>
      </c>
      <c r="AJ1" s="410"/>
      <c r="AK1" s="411"/>
      <c r="AL1" s="412" t="s">
        <v>31</v>
      </c>
      <c r="AM1" s="413"/>
      <c r="AN1" s="409" t="s">
        <v>32</v>
      </c>
      <c r="AO1" s="410"/>
      <c r="AP1" s="411"/>
      <c r="AQ1" s="409" t="s">
        <v>33</v>
      </c>
      <c r="AR1" s="410"/>
      <c r="AS1" s="411"/>
      <c r="AT1" s="409" t="s">
        <v>34</v>
      </c>
      <c r="AU1" s="410"/>
      <c r="AV1" s="411"/>
    </row>
    <row r="2" spans="1:48" ht="39" customHeight="1">
      <c r="A2" s="407"/>
      <c r="B2" s="407"/>
      <c r="C2" s="40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408" t="s">
        <v>82</v>
      </c>
      <c r="B3" s="40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408"/>
      <c r="B4" s="40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408"/>
      <c r="B5" s="40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408"/>
      <c r="B6" s="40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408"/>
      <c r="B7" s="40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408"/>
      <c r="B8" s="40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408"/>
      <c r="B9" s="40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415" t="s">
        <v>57</v>
      </c>
      <c r="B1" s="415"/>
      <c r="C1" s="415"/>
      <c r="D1" s="415"/>
      <c r="E1" s="415"/>
    </row>
    <row r="2" spans="1:5">
      <c r="A2" s="12"/>
      <c r="B2" s="12"/>
      <c r="C2" s="12"/>
      <c r="D2" s="12"/>
      <c r="E2" s="12"/>
    </row>
    <row r="3" spans="1:5">
      <c r="A3" s="416" t="s">
        <v>129</v>
      </c>
      <c r="B3" s="416"/>
      <c r="C3" s="416"/>
      <c r="D3" s="416"/>
      <c r="E3" s="416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417" t="s">
        <v>78</v>
      </c>
      <c r="B26" s="417"/>
      <c r="C26" s="417"/>
      <c r="D26" s="417"/>
      <c r="E26" s="417"/>
    </row>
    <row r="27" spans="1:5">
      <c r="A27" s="28"/>
      <c r="B27" s="28"/>
      <c r="C27" s="28"/>
      <c r="D27" s="28"/>
      <c r="E27" s="28"/>
    </row>
    <row r="28" spans="1:5">
      <c r="A28" s="417" t="s">
        <v>79</v>
      </c>
      <c r="B28" s="417"/>
      <c r="C28" s="417"/>
      <c r="D28" s="417"/>
      <c r="E28" s="417"/>
    </row>
    <row r="29" spans="1:5">
      <c r="A29" s="417"/>
      <c r="B29" s="417"/>
      <c r="C29" s="417"/>
      <c r="D29" s="417"/>
      <c r="E29" s="41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431" t="s">
        <v>45</v>
      </c>
      <c r="C3" s="43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418" t="s">
        <v>1</v>
      </c>
      <c r="B5" s="42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418"/>
      <c r="B6" s="42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418"/>
      <c r="B7" s="42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418" t="s">
        <v>3</v>
      </c>
      <c r="B8" s="42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19" t="s">
        <v>204</v>
      </c>
      <c r="N8" s="420"/>
      <c r="O8" s="421"/>
      <c r="P8" s="56"/>
      <c r="Q8" s="56"/>
    </row>
    <row r="9" spans="1:256" ht="33.75" customHeight="1">
      <c r="A9" s="418"/>
      <c r="B9" s="42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418" t="s">
        <v>4</v>
      </c>
      <c r="B10" s="42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418"/>
      <c r="B11" s="42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418" t="s">
        <v>5</v>
      </c>
      <c r="B12" s="42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418"/>
      <c r="B13" s="42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418" t="s">
        <v>9</v>
      </c>
      <c r="B14" s="42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418"/>
      <c r="B15" s="42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36"/>
      <c r="AJ16" s="436"/>
      <c r="AK16" s="436"/>
      <c r="AZ16" s="436"/>
      <c r="BA16" s="436"/>
      <c r="BB16" s="436"/>
      <c r="BQ16" s="436"/>
      <c r="BR16" s="436"/>
      <c r="BS16" s="436"/>
      <c r="CH16" s="436"/>
      <c r="CI16" s="436"/>
      <c r="CJ16" s="436"/>
      <c r="CY16" s="436"/>
      <c r="CZ16" s="436"/>
      <c r="DA16" s="436"/>
      <c r="DP16" s="436"/>
      <c r="DQ16" s="436"/>
      <c r="DR16" s="436"/>
      <c r="EG16" s="436"/>
      <c r="EH16" s="436"/>
      <c r="EI16" s="436"/>
      <c r="EX16" s="436"/>
      <c r="EY16" s="436"/>
      <c r="EZ16" s="436"/>
      <c r="FO16" s="436"/>
      <c r="FP16" s="436"/>
      <c r="FQ16" s="436"/>
      <c r="GF16" s="436"/>
      <c r="GG16" s="436"/>
      <c r="GH16" s="436"/>
      <c r="GW16" s="436"/>
      <c r="GX16" s="436"/>
      <c r="GY16" s="436"/>
      <c r="HN16" s="436"/>
      <c r="HO16" s="436"/>
      <c r="HP16" s="436"/>
      <c r="IE16" s="436"/>
      <c r="IF16" s="436"/>
      <c r="IG16" s="436"/>
      <c r="IV16" s="436"/>
    </row>
    <row r="17" spans="1:17" ht="320.25" customHeight="1">
      <c r="A17" s="418" t="s">
        <v>6</v>
      </c>
      <c r="B17" s="42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418"/>
      <c r="B18" s="42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418" t="s">
        <v>7</v>
      </c>
      <c r="B19" s="42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418"/>
      <c r="B20" s="42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418" t="s">
        <v>8</v>
      </c>
      <c r="B21" s="42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418"/>
      <c r="B22" s="42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422" t="s">
        <v>14</v>
      </c>
      <c r="B23" s="42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424"/>
      <c r="B24" s="42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426" t="s">
        <v>15</v>
      </c>
      <c r="B25" s="42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426"/>
      <c r="B26" s="42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418" t="s">
        <v>93</v>
      </c>
      <c r="B31" s="42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418"/>
      <c r="B32" s="42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418" t="s">
        <v>95</v>
      </c>
      <c r="B34" s="42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418"/>
      <c r="B35" s="42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434" t="s">
        <v>97</v>
      </c>
      <c r="B36" s="43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435"/>
      <c r="B37" s="43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418" t="s">
        <v>99</v>
      </c>
      <c r="B39" s="42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42" t="s">
        <v>246</v>
      </c>
      <c r="I39" s="443"/>
      <c r="J39" s="443"/>
      <c r="K39" s="443"/>
      <c r="L39" s="443"/>
      <c r="M39" s="443"/>
      <c r="N39" s="443"/>
      <c r="O39" s="444"/>
      <c r="P39" s="55" t="s">
        <v>188</v>
      </c>
      <c r="Q39" s="56"/>
    </row>
    <row r="40" spans="1:17" ht="39.9" customHeight="1">
      <c r="A40" s="418" t="s">
        <v>10</v>
      </c>
      <c r="B40" s="42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418" t="s">
        <v>100</v>
      </c>
      <c r="B41" s="42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418"/>
      <c r="B42" s="42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418" t="s">
        <v>102</v>
      </c>
      <c r="B43" s="42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39" t="s">
        <v>191</v>
      </c>
      <c r="H43" s="440"/>
      <c r="I43" s="440"/>
      <c r="J43" s="440"/>
      <c r="K43" s="440"/>
      <c r="L43" s="440"/>
      <c r="M43" s="440"/>
      <c r="N43" s="440"/>
      <c r="O43" s="441"/>
      <c r="P43" s="56"/>
      <c r="Q43" s="56"/>
    </row>
    <row r="44" spans="1:17" ht="39.9" customHeight="1">
      <c r="A44" s="418"/>
      <c r="B44" s="42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418" t="s">
        <v>104</v>
      </c>
      <c r="B45" s="42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418" t="s">
        <v>12</v>
      </c>
      <c r="B46" s="42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429" t="s">
        <v>107</v>
      </c>
      <c r="B47" s="43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430"/>
      <c r="B48" s="43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429" t="s">
        <v>108</v>
      </c>
      <c r="B49" s="43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430"/>
      <c r="B50" s="43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418" t="s">
        <v>110</v>
      </c>
      <c r="B51" s="42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418"/>
      <c r="B52" s="42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418" t="s">
        <v>113</v>
      </c>
      <c r="B53" s="42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418"/>
      <c r="B54" s="42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418" t="s">
        <v>114</v>
      </c>
      <c r="B55" s="42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418"/>
      <c r="B56" s="42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418" t="s">
        <v>116</v>
      </c>
      <c r="B57" s="425" t="s">
        <v>117</v>
      </c>
      <c r="C57" s="53" t="s">
        <v>20</v>
      </c>
      <c r="D57" s="93" t="s">
        <v>234</v>
      </c>
      <c r="E57" s="92"/>
      <c r="F57" s="92" t="s">
        <v>235</v>
      </c>
      <c r="G57" s="428" t="s">
        <v>232</v>
      </c>
      <c r="H57" s="428"/>
      <c r="I57" s="92" t="s">
        <v>236</v>
      </c>
      <c r="J57" s="92" t="s">
        <v>237</v>
      </c>
      <c r="K57" s="419" t="s">
        <v>238</v>
      </c>
      <c r="L57" s="420"/>
      <c r="M57" s="420"/>
      <c r="N57" s="420"/>
      <c r="O57" s="421"/>
      <c r="P57" s="88" t="s">
        <v>198</v>
      </c>
      <c r="Q57" s="56"/>
    </row>
    <row r="58" spans="1:17" ht="39.9" customHeight="1">
      <c r="A58" s="418"/>
      <c r="B58" s="42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422" t="s">
        <v>119</v>
      </c>
      <c r="B59" s="422" t="s">
        <v>118</v>
      </c>
      <c r="C59" s="42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423"/>
      <c r="B60" s="423"/>
      <c r="C60" s="42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423"/>
      <c r="B61" s="423"/>
      <c r="C61" s="424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424"/>
      <c r="B62" s="424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418" t="s">
        <v>120</v>
      </c>
      <c r="B63" s="42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418"/>
      <c r="B64" s="42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426" t="s">
        <v>122</v>
      </c>
      <c r="B65" s="42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426"/>
      <c r="B66" s="42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418" t="s">
        <v>124</v>
      </c>
      <c r="B67" s="42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418"/>
      <c r="B68" s="42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429" t="s">
        <v>126</v>
      </c>
      <c r="B69" s="43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430"/>
      <c r="B70" s="43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437" t="s">
        <v>254</v>
      </c>
      <c r="C73" s="437"/>
      <c r="D73" s="437"/>
      <c r="E73" s="437"/>
      <c r="F73" s="437"/>
      <c r="G73" s="437"/>
      <c r="H73" s="437"/>
      <c r="I73" s="437"/>
      <c r="J73" s="437"/>
      <c r="K73" s="437"/>
      <c r="L73" s="437"/>
      <c r="M73" s="437"/>
      <c r="N73" s="437"/>
      <c r="O73" s="437"/>
      <c r="P73" s="437"/>
      <c r="Q73" s="437"/>
      <c r="R73" s="437"/>
      <c r="S73" s="437"/>
      <c r="T73" s="437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438" t="s">
        <v>215</v>
      </c>
      <c r="C79" s="438"/>
      <c r="D79" s="438"/>
      <c r="E79" s="43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199"/>
  <sheetViews>
    <sheetView tabSelected="1" view="pageBreakPreview" zoomScale="74" zoomScaleSheetLayoutView="74" workbookViewId="0">
      <pane xSplit="14" ySplit="28" topLeftCell="AD38" activePane="bottomRight" state="frozen"/>
      <selection pane="topRight" activeCell="O1" sqref="O1"/>
      <selection pane="bottomLeft" activeCell="A29" sqref="A29"/>
      <selection pane="bottomRight" activeCell="F40" sqref="F40"/>
    </sheetView>
  </sheetViews>
  <sheetFormatPr defaultColWidth="9.109375" defaultRowHeight="13.2"/>
  <cols>
    <col min="1" max="1" width="6.5546875" style="102" customWidth="1"/>
    <col min="2" max="2" width="32" style="102" customWidth="1"/>
    <col min="3" max="3" width="12.6640625" style="102" customWidth="1"/>
    <col min="4" max="4" width="11.109375" style="106" customWidth="1"/>
    <col min="5" max="5" width="12.6640625" style="107" customWidth="1"/>
    <col min="6" max="6" width="11.6640625" style="107" customWidth="1"/>
    <col min="7" max="7" width="9.33203125" style="107" customWidth="1"/>
    <col min="8" max="8" width="10.88671875" style="102" customWidth="1"/>
    <col min="9" max="9" width="10.6640625" style="102" customWidth="1"/>
    <col min="10" max="10" width="8.88671875" style="102" customWidth="1"/>
    <col min="11" max="11" width="10.44140625" style="102" customWidth="1"/>
    <col min="12" max="12" width="5.33203125" style="102" customWidth="1"/>
    <col min="13" max="13" width="4.88671875" style="102" customWidth="1"/>
    <col min="14" max="14" width="10.44140625" style="102" customWidth="1"/>
    <col min="15" max="15" width="12" style="102" customWidth="1"/>
    <col min="16" max="16" width="8.6640625" style="102" customWidth="1"/>
    <col min="17" max="17" width="11" style="102" customWidth="1"/>
    <col min="18" max="18" width="10.6640625" style="102" customWidth="1"/>
    <col min="19" max="19" width="4.6640625" style="102" customWidth="1"/>
    <col min="20" max="20" width="11.33203125" style="102" customWidth="1"/>
    <col min="21" max="21" width="10.44140625" style="102" customWidth="1"/>
    <col min="22" max="22" width="5.109375" style="102" customWidth="1"/>
    <col min="23" max="23" width="11.109375" style="102" customWidth="1"/>
    <col min="24" max="24" width="12" style="102" customWidth="1"/>
    <col min="25" max="25" width="4.6640625" style="102" customWidth="1"/>
    <col min="26" max="26" width="12.44140625" style="102" customWidth="1"/>
    <col min="27" max="27" width="5.88671875" style="102" hidden="1" customWidth="1"/>
    <col min="28" max="28" width="6.88671875" style="102" hidden="1" customWidth="1"/>
    <col min="29" max="29" width="11.6640625" style="102" customWidth="1"/>
    <col min="30" max="30" width="4.5546875" style="102" customWidth="1"/>
    <col min="31" max="31" width="11.44140625" style="102" customWidth="1"/>
    <col min="32" max="32" width="5.5546875" style="102" hidden="1" customWidth="1"/>
    <col min="33" max="33" width="7.5546875" style="102" hidden="1" customWidth="1"/>
    <col min="34" max="34" width="11.44140625" style="102" customWidth="1"/>
    <col min="35" max="35" width="4.88671875" style="102" customWidth="1"/>
    <col min="36" max="36" width="11" style="102" customWidth="1"/>
    <col min="37" max="37" width="6" style="102" hidden="1" customWidth="1"/>
    <col min="38" max="38" width="7.88671875" style="102" hidden="1" customWidth="1"/>
    <col min="39" max="39" width="11.109375" style="102" customWidth="1"/>
    <col min="40" max="40" width="9" style="102" customWidth="1"/>
    <col min="41" max="41" width="11.44140625" style="102" customWidth="1"/>
    <col min="42" max="42" width="6.44140625" style="102" hidden="1" customWidth="1"/>
    <col min="43" max="43" width="0.6640625" style="102" hidden="1" customWidth="1"/>
    <col min="44" max="44" width="11.109375" style="102" customWidth="1"/>
    <col min="45" max="45" width="5" style="102" customWidth="1"/>
    <col min="46" max="46" width="10.88671875" style="102" customWidth="1"/>
    <col min="47" max="47" width="5" style="102" hidden="1" customWidth="1"/>
    <col min="48" max="48" width="7.109375" style="102" hidden="1" customWidth="1"/>
    <col min="49" max="49" width="6.109375" style="102" customWidth="1"/>
    <col min="50" max="50" width="5.33203125" style="102" customWidth="1"/>
    <col min="51" max="51" width="11.109375" style="102" customWidth="1"/>
    <col min="52" max="52" width="6.33203125" style="102" customWidth="1"/>
    <col min="53" max="53" width="4.6640625" style="102" customWidth="1"/>
    <col min="54" max="54" width="13.44140625" style="95" customWidth="1"/>
    <col min="55" max="16384" width="9.109375" style="95"/>
  </cols>
  <sheetData>
    <row r="1" spans="1:54" ht="3.75" customHeight="1">
      <c r="F1" s="204"/>
      <c r="BB1" s="122" t="s">
        <v>275</v>
      </c>
    </row>
    <row r="2" spans="1:54" s="109" customFormat="1" ht="24" customHeight="1">
      <c r="A2" s="492" t="s">
        <v>400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2"/>
      <c r="AT2" s="492"/>
      <c r="AU2" s="492"/>
      <c r="AV2" s="492"/>
      <c r="AW2" s="492"/>
      <c r="AX2" s="492"/>
      <c r="AY2" s="492"/>
      <c r="AZ2" s="492"/>
      <c r="BA2" s="492"/>
      <c r="BB2" s="492"/>
    </row>
    <row r="3" spans="1:54" s="96" customFormat="1" ht="17.25" customHeight="1">
      <c r="A3" s="493" t="s">
        <v>289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3"/>
      <c r="AK3" s="493"/>
      <c r="AL3" s="493"/>
      <c r="AM3" s="493"/>
      <c r="AN3" s="493"/>
      <c r="AO3" s="493"/>
      <c r="AP3" s="493"/>
      <c r="AQ3" s="493"/>
      <c r="AR3" s="493"/>
      <c r="AS3" s="493"/>
      <c r="AT3" s="493"/>
      <c r="AU3" s="493"/>
      <c r="AV3" s="493"/>
      <c r="AW3" s="493"/>
      <c r="AX3" s="493"/>
      <c r="AY3" s="493"/>
      <c r="AZ3" s="493"/>
      <c r="BA3" s="493"/>
      <c r="BB3" s="493"/>
    </row>
    <row r="4" spans="1:54" s="97" customFormat="1" ht="24" customHeight="1">
      <c r="A4" s="494" t="s">
        <v>399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</row>
    <row r="5" spans="1:54" ht="16.2" thickBot="1">
      <c r="A5" s="495" t="s">
        <v>411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111"/>
      <c r="AQ5" s="111"/>
      <c r="AR5" s="111"/>
      <c r="AS5" s="111"/>
      <c r="AT5" s="95"/>
      <c r="AU5" s="95"/>
      <c r="AV5" s="95"/>
      <c r="AW5" s="95"/>
      <c r="AX5" s="95"/>
      <c r="AY5" s="95"/>
      <c r="AZ5" s="95"/>
      <c r="BA5" s="95"/>
      <c r="BB5" s="98" t="s">
        <v>257</v>
      </c>
    </row>
    <row r="6" spans="1:54" ht="15" customHeight="1">
      <c r="A6" s="496" t="s">
        <v>0</v>
      </c>
      <c r="B6" s="496" t="s">
        <v>267</v>
      </c>
      <c r="C6" s="496" t="s">
        <v>259</v>
      </c>
      <c r="D6" s="496" t="s">
        <v>40</v>
      </c>
      <c r="E6" s="496" t="s">
        <v>256</v>
      </c>
      <c r="F6" s="496"/>
      <c r="G6" s="496"/>
      <c r="H6" s="471" t="s">
        <v>255</v>
      </c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1"/>
      <c r="AO6" s="471"/>
      <c r="AP6" s="471"/>
      <c r="AQ6" s="471"/>
      <c r="AR6" s="471"/>
      <c r="AS6" s="471"/>
      <c r="AT6" s="471"/>
      <c r="AU6" s="471"/>
      <c r="AV6" s="471"/>
      <c r="AW6" s="471"/>
      <c r="AX6" s="471"/>
      <c r="AY6" s="471"/>
      <c r="AZ6" s="471"/>
      <c r="BA6" s="471"/>
      <c r="BB6" s="497" t="s">
        <v>282</v>
      </c>
    </row>
    <row r="7" spans="1:54" ht="28.5" customHeight="1">
      <c r="A7" s="496"/>
      <c r="B7" s="496"/>
      <c r="C7" s="496"/>
      <c r="D7" s="496"/>
      <c r="E7" s="500" t="s">
        <v>281</v>
      </c>
      <c r="F7" s="500" t="s">
        <v>283</v>
      </c>
      <c r="G7" s="501" t="s">
        <v>19</v>
      </c>
      <c r="H7" s="502" t="s">
        <v>17</v>
      </c>
      <c r="I7" s="502"/>
      <c r="J7" s="502"/>
      <c r="K7" s="471" t="s">
        <v>18</v>
      </c>
      <c r="L7" s="471"/>
      <c r="M7" s="471"/>
      <c r="N7" s="502" t="s">
        <v>22</v>
      </c>
      <c r="O7" s="502"/>
      <c r="P7" s="502"/>
      <c r="Q7" s="471" t="s">
        <v>24</v>
      </c>
      <c r="R7" s="471"/>
      <c r="S7" s="471"/>
      <c r="T7" s="502" t="s">
        <v>25</v>
      </c>
      <c r="U7" s="502"/>
      <c r="V7" s="502"/>
      <c r="W7" s="471" t="s">
        <v>26</v>
      </c>
      <c r="X7" s="471"/>
      <c r="Y7" s="471"/>
      <c r="Z7" s="502" t="s">
        <v>28</v>
      </c>
      <c r="AA7" s="502"/>
      <c r="AB7" s="502"/>
      <c r="AC7" s="503"/>
      <c r="AD7" s="503"/>
      <c r="AE7" s="471" t="s">
        <v>29</v>
      </c>
      <c r="AF7" s="471"/>
      <c r="AG7" s="471"/>
      <c r="AH7" s="504"/>
      <c r="AI7" s="504"/>
      <c r="AJ7" s="502" t="s">
        <v>30</v>
      </c>
      <c r="AK7" s="502"/>
      <c r="AL7" s="502"/>
      <c r="AM7" s="503"/>
      <c r="AN7" s="503"/>
      <c r="AO7" s="471" t="s">
        <v>32</v>
      </c>
      <c r="AP7" s="471"/>
      <c r="AQ7" s="471"/>
      <c r="AR7" s="504"/>
      <c r="AS7" s="504"/>
      <c r="AT7" s="502" t="s">
        <v>33</v>
      </c>
      <c r="AU7" s="502"/>
      <c r="AV7" s="502"/>
      <c r="AW7" s="503"/>
      <c r="AX7" s="503"/>
      <c r="AY7" s="471" t="s">
        <v>34</v>
      </c>
      <c r="AZ7" s="471"/>
      <c r="BA7" s="471"/>
      <c r="BB7" s="498"/>
    </row>
    <row r="8" spans="1:54" ht="40.950000000000003" customHeight="1">
      <c r="A8" s="496"/>
      <c r="B8" s="496"/>
      <c r="C8" s="496"/>
      <c r="D8" s="496"/>
      <c r="E8" s="500"/>
      <c r="F8" s="500"/>
      <c r="G8" s="501"/>
      <c r="H8" s="164" t="s">
        <v>20</v>
      </c>
      <c r="I8" s="164" t="s">
        <v>21</v>
      </c>
      <c r="J8" s="170" t="s">
        <v>19</v>
      </c>
      <c r="K8" s="165" t="s">
        <v>20</v>
      </c>
      <c r="L8" s="165" t="s">
        <v>21</v>
      </c>
      <c r="M8" s="171" t="s">
        <v>19</v>
      </c>
      <c r="N8" s="164" t="s">
        <v>20</v>
      </c>
      <c r="O8" s="164" t="s">
        <v>21</v>
      </c>
      <c r="P8" s="170" t="s">
        <v>19</v>
      </c>
      <c r="Q8" s="165" t="s">
        <v>20</v>
      </c>
      <c r="R8" s="165" t="s">
        <v>21</v>
      </c>
      <c r="S8" s="171" t="s">
        <v>19</v>
      </c>
      <c r="T8" s="164" t="s">
        <v>20</v>
      </c>
      <c r="U8" s="164" t="s">
        <v>21</v>
      </c>
      <c r="V8" s="170" t="s">
        <v>19</v>
      </c>
      <c r="W8" s="165" t="s">
        <v>20</v>
      </c>
      <c r="X8" s="165" t="s">
        <v>21</v>
      </c>
      <c r="Y8" s="171" t="s">
        <v>19</v>
      </c>
      <c r="Z8" s="164" t="s">
        <v>20</v>
      </c>
      <c r="AA8" s="164" t="s">
        <v>21</v>
      </c>
      <c r="AB8" s="170" t="s">
        <v>19</v>
      </c>
      <c r="AC8" s="164" t="s">
        <v>21</v>
      </c>
      <c r="AD8" s="170" t="s">
        <v>19</v>
      </c>
      <c r="AE8" s="165" t="s">
        <v>20</v>
      </c>
      <c r="AF8" s="165" t="s">
        <v>21</v>
      </c>
      <c r="AG8" s="171" t="s">
        <v>19</v>
      </c>
      <c r="AH8" s="165" t="s">
        <v>21</v>
      </c>
      <c r="AI8" s="171" t="s">
        <v>19</v>
      </c>
      <c r="AJ8" s="164" t="s">
        <v>20</v>
      </c>
      <c r="AK8" s="164" t="s">
        <v>21</v>
      </c>
      <c r="AL8" s="170" t="s">
        <v>19</v>
      </c>
      <c r="AM8" s="164" t="s">
        <v>21</v>
      </c>
      <c r="AN8" s="170" t="s">
        <v>19</v>
      </c>
      <c r="AO8" s="165" t="s">
        <v>20</v>
      </c>
      <c r="AP8" s="165" t="s">
        <v>21</v>
      </c>
      <c r="AQ8" s="171" t="s">
        <v>19</v>
      </c>
      <c r="AR8" s="165" t="s">
        <v>21</v>
      </c>
      <c r="AS8" s="171" t="s">
        <v>19</v>
      </c>
      <c r="AT8" s="164" t="s">
        <v>20</v>
      </c>
      <c r="AU8" s="164" t="s">
        <v>21</v>
      </c>
      <c r="AV8" s="170" t="s">
        <v>19</v>
      </c>
      <c r="AW8" s="164" t="s">
        <v>21</v>
      </c>
      <c r="AX8" s="170" t="s">
        <v>19</v>
      </c>
      <c r="AY8" s="165" t="s">
        <v>20</v>
      </c>
      <c r="AZ8" s="165" t="s">
        <v>21</v>
      </c>
      <c r="BA8" s="171" t="s">
        <v>19</v>
      </c>
      <c r="BB8" s="499"/>
    </row>
    <row r="9" spans="1:54" s="99" customFormat="1">
      <c r="A9" s="172">
        <v>1</v>
      </c>
      <c r="B9" s="172">
        <v>2</v>
      </c>
      <c r="C9" s="172">
        <v>3</v>
      </c>
      <c r="D9" s="172">
        <v>4</v>
      </c>
      <c r="E9" s="173">
        <v>5</v>
      </c>
      <c r="F9" s="173">
        <v>6</v>
      </c>
      <c r="G9" s="174">
        <v>7</v>
      </c>
      <c r="H9" s="175">
        <v>8</v>
      </c>
      <c r="I9" s="175">
        <v>9</v>
      </c>
      <c r="J9" s="176">
        <v>10</v>
      </c>
      <c r="K9" s="172">
        <v>11</v>
      </c>
      <c r="L9" s="172">
        <v>12</v>
      </c>
      <c r="M9" s="177">
        <v>13</v>
      </c>
      <c r="N9" s="175">
        <v>14</v>
      </c>
      <c r="O9" s="175">
        <v>15</v>
      </c>
      <c r="P9" s="176">
        <v>16</v>
      </c>
      <c r="Q9" s="172">
        <v>17</v>
      </c>
      <c r="R9" s="172">
        <v>18</v>
      </c>
      <c r="S9" s="177">
        <v>19</v>
      </c>
      <c r="T9" s="175">
        <v>20</v>
      </c>
      <c r="U9" s="175">
        <v>21</v>
      </c>
      <c r="V9" s="176">
        <v>22</v>
      </c>
      <c r="W9" s="172">
        <v>23</v>
      </c>
      <c r="X9" s="172">
        <v>24</v>
      </c>
      <c r="Y9" s="177">
        <v>25</v>
      </c>
      <c r="Z9" s="175">
        <v>26</v>
      </c>
      <c r="AA9" s="175">
        <v>24</v>
      </c>
      <c r="AB9" s="176">
        <v>25</v>
      </c>
      <c r="AC9" s="175">
        <v>27</v>
      </c>
      <c r="AD9" s="176">
        <v>28</v>
      </c>
      <c r="AE9" s="172">
        <v>29</v>
      </c>
      <c r="AF9" s="172">
        <v>30</v>
      </c>
      <c r="AG9" s="177">
        <v>31</v>
      </c>
      <c r="AH9" s="172">
        <v>30</v>
      </c>
      <c r="AI9" s="177">
        <v>31</v>
      </c>
      <c r="AJ9" s="175">
        <v>32</v>
      </c>
      <c r="AK9" s="175">
        <v>33</v>
      </c>
      <c r="AL9" s="176">
        <v>34</v>
      </c>
      <c r="AM9" s="175">
        <v>33</v>
      </c>
      <c r="AN9" s="176">
        <v>34</v>
      </c>
      <c r="AO9" s="172">
        <v>35</v>
      </c>
      <c r="AP9" s="172">
        <v>36</v>
      </c>
      <c r="AQ9" s="177">
        <v>37</v>
      </c>
      <c r="AR9" s="172">
        <v>36</v>
      </c>
      <c r="AS9" s="177">
        <v>37</v>
      </c>
      <c r="AT9" s="175">
        <v>38</v>
      </c>
      <c r="AU9" s="175">
        <v>39</v>
      </c>
      <c r="AV9" s="176">
        <v>40</v>
      </c>
      <c r="AW9" s="175">
        <v>39</v>
      </c>
      <c r="AX9" s="176">
        <v>40</v>
      </c>
      <c r="AY9" s="172">
        <v>41</v>
      </c>
      <c r="AZ9" s="172">
        <v>42</v>
      </c>
      <c r="BA9" s="177">
        <v>43</v>
      </c>
      <c r="BB9" s="166">
        <v>44</v>
      </c>
    </row>
    <row r="10" spans="1:54" ht="19.5" customHeight="1">
      <c r="A10" s="489" t="s">
        <v>280</v>
      </c>
      <c r="B10" s="489"/>
      <c r="C10" s="489"/>
      <c r="D10" s="209" t="s">
        <v>258</v>
      </c>
      <c r="E10" s="347">
        <f>H10+K10+N10+Q10+T10+W10+Z10+AE10+AJ10+AO10+AT10+AY10</f>
        <v>101733.2</v>
      </c>
      <c r="F10" s="347">
        <f>F11+F12</f>
        <v>84782.572390000016</v>
      </c>
      <c r="G10" s="347">
        <f>F10/E10*100</f>
        <v>83.338155479233933</v>
      </c>
      <c r="H10" s="328">
        <f>H11+H12</f>
        <v>7619.7910000000002</v>
      </c>
      <c r="I10" s="328">
        <f>I11+I12</f>
        <v>7619.6970000000001</v>
      </c>
      <c r="J10" s="328">
        <f>I10/H10*100</f>
        <v>99.998766370363697</v>
      </c>
      <c r="K10" s="329">
        <f>K11+K12</f>
        <v>4496.47</v>
      </c>
      <c r="L10" s="329">
        <f>L11+L12</f>
        <v>0</v>
      </c>
      <c r="M10" s="329"/>
      <c r="N10" s="328">
        <f>N11+N12</f>
        <v>9617</v>
      </c>
      <c r="O10" s="328">
        <f>O11+O12</f>
        <v>17044.01021</v>
      </c>
      <c r="P10" s="328">
        <f>O10/N10*100</f>
        <v>177.22793189144224</v>
      </c>
      <c r="Q10" s="329">
        <f>Q11+Q12</f>
        <v>5147.7749999999996</v>
      </c>
      <c r="R10" s="329">
        <f>R11+R12</f>
        <v>9863.7672999999995</v>
      </c>
      <c r="S10" s="329"/>
      <c r="T10" s="328">
        <f>T11+T12</f>
        <v>3940.0410000000002</v>
      </c>
      <c r="U10" s="328">
        <f>U11+U12</f>
        <v>6196.7024200000005</v>
      </c>
      <c r="V10" s="328"/>
      <c r="W10" s="329">
        <f>W11+W12</f>
        <v>8744.0060000000012</v>
      </c>
      <c r="X10" s="329">
        <f>X11+X12</f>
        <v>7017.6103999999987</v>
      </c>
      <c r="Y10" s="329"/>
      <c r="Z10" s="328">
        <f>Z11+Z12</f>
        <v>12179.641</v>
      </c>
      <c r="AA10" s="328">
        <f>AA11+AA12</f>
        <v>0</v>
      </c>
      <c r="AB10" s="328"/>
      <c r="AC10" s="328">
        <f>AC11+AC12</f>
        <v>12179.64093</v>
      </c>
      <c r="AD10" s="328"/>
      <c r="AE10" s="329">
        <f t="shared" ref="AE10:AH10" si="0">AE11+AE12</f>
        <v>8225.0810000000001</v>
      </c>
      <c r="AF10" s="329">
        <f t="shared" si="0"/>
        <v>0</v>
      </c>
      <c r="AG10" s="329">
        <f t="shared" si="0"/>
        <v>0</v>
      </c>
      <c r="AH10" s="329">
        <f t="shared" si="0"/>
        <v>8428.2392899999995</v>
      </c>
      <c r="AI10" s="329"/>
      <c r="AJ10" s="328">
        <f>AJ11+AJ12</f>
        <v>538.32155999999998</v>
      </c>
      <c r="AK10" s="328">
        <f>AK11+AK12</f>
        <v>0</v>
      </c>
      <c r="AL10" s="328"/>
      <c r="AM10" s="328">
        <f>AM11+AM12</f>
        <v>1558.68156</v>
      </c>
      <c r="AN10" s="328">
        <f>AM10/AJ10*100</f>
        <v>289.54470261231967</v>
      </c>
      <c r="AO10" s="329">
        <f t="shared" ref="AO10" si="1">AO11+AO12</f>
        <v>11587.598900000001</v>
      </c>
      <c r="AP10" s="329">
        <f t="shared" ref="AP10" si="2">AP11+AP12</f>
        <v>0</v>
      </c>
      <c r="AQ10" s="329">
        <f t="shared" ref="AQ10" si="3">AQ11+AQ12</f>
        <v>0</v>
      </c>
      <c r="AR10" s="329">
        <f t="shared" ref="AR10" si="4">AR11+AR12</f>
        <v>14874.22328</v>
      </c>
      <c r="AS10" s="329"/>
      <c r="AT10" s="328">
        <f>AT11+AT12</f>
        <v>9700.00605</v>
      </c>
      <c r="AU10" s="328">
        <f>AU11+AU12</f>
        <v>0</v>
      </c>
      <c r="AV10" s="328"/>
      <c r="AW10" s="328">
        <f>AW11+AW12</f>
        <v>0</v>
      </c>
      <c r="AX10" s="328"/>
      <c r="AY10" s="329">
        <f t="shared" ref="AY10:AZ10" si="5">AY11+AY12</f>
        <v>19937.468489999999</v>
      </c>
      <c r="AZ10" s="329">
        <f t="shared" si="5"/>
        <v>0</v>
      </c>
      <c r="BA10" s="349"/>
      <c r="BB10" s="486"/>
    </row>
    <row r="11" spans="1:54" ht="40.5" customHeight="1">
      <c r="A11" s="489"/>
      <c r="B11" s="489"/>
      <c r="C11" s="489"/>
      <c r="D11" s="218" t="s">
        <v>2</v>
      </c>
      <c r="E11" s="347">
        <f>E91+E143</f>
        <v>82764.899959999995</v>
      </c>
      <c r="F11" s="347">
        <f>I11+L11+O11+R11+U11+X11+AC11+AH11+AM11+AR11+AW11+AZ11</f>
        <v>67051.511030000009</v>
      </c>
      <c r="G11" s="347">
        <f>F11/E11*100</f>
        <v>81.014428897281078</v>
      </c>
      <c r="H11" s="328">
        <f>H161</f>
        <v>7619.7910000000002</v>
      </c>
      <c r="I11" s="328">
        <f>I161</f>
        <v>7619.6970000000001</v>
      </c>
      <c r="J11" s="328">
        <f>I11/H11*100</f>
        <v>99.998766370363697</v>
      </c>
      <c r="K11" s="329">
        <f>K161</f>
        <v>3444.0750000000003</v>
      </c>
      <c r="L11" s="329">
        <f>L31+L43+L61+L98+L123+L127</f>
        <v>0</v>
      </c>
      <c r="M11" s="329"/>
      <c r="N11" s="328">
        <f>N161</f>
        <v>6602</v>
      </c>
      <c r="O11" s="328">
        <f>O91+O143</f>
        <v>13976.616</v>
      </c>
      <c r="P11" s="328"/>
      <c r="Q11" s="329">
        <f>Q161</f>
        <v>4450.78</v>
      </c>
      <c r="R11" s="329">
        <f>R31+R43+R61+R98+R123+R127</f>
        <v>5410.0219999999999</v>
      </c>
      <c r="S11" s="329"/>
      <c r="T11" s="328">
        <f>T161</f>
        <v>3888.7250000000004</v>
      </c>
      <c r="U11" s="328">
        <f>U91+U143</f>
        <v>6007.0723600000001</v>
      </c>
      <c r="V11" s="328"/>
      <c r="W11" s="329">
        <f>W161</f>
        <v>4653.63</v>
      </c>
      <c r="X11" s="329">
        <f>X31+X43+X61+X98+X123+X127+X67+X110</f>
        <v>6883.9999399999988</v>
      </c>
      <c r="Y11" s="329"/>
      <c r="Z11" s="328">
        <f>Z161</f>
        <v>8126.9870000000001</v>
      </c>
      <c r="AA11" s="328">
        <f t="shared" ref="AA11:AB11" si="6">AA31+AA43+AA61+AA98+AA123+AA127</f>
        <v>0</v>
      </c>
      <c r="AB11" s="328">
        <f t="shared" si="6"/>
        <v>0</v>
      </c>
      <c r="AC11" s="328">
        <f>AC91+AC143</f>
        <v>8126.9870000000001</v>
      </c>
      <c r="AD11" s="328"/>
      <c r="AE11" s="329">
        <f>AE161</f>
        <v>7748.4</v>
      </c>
      <c r="AF11" s="329">
        <f t="shared" ref="AF11:AH11" si="7">AF31+AF43+AF61+AF98+AF123+AF127</f>
        <v>0</v>
      </c>
      <c r="AG11" s="329">
        <f t="shared" si="7"/>
        <v>0</v>
      </c>
      <c r="AH11" s="329">
        <f t="shared" si="7"/>
        <v>7853.1055999999999</v>
      </c>
      <c r="AI11" s="329"/>
      <c r="AJ11" s="328">
        <f>AJ161</f>
        <v>398.35795000000002</v>
      </c>
      <c r="AK11" s="328">
        <f t="shared" ref="AK11:AL11" si="8">AK31+AK43+AK61+AK98+AK123+AK127</f>
        <v>0</v>
      </c>
      <c r="AL11" s="328">
        <f t="shared" si="8"/>
        <v>0</v>
      </c>
      <c r="AM11" s="328">
        <f>AM161</f>
        <v>413.42435</v>
      </c>
      <c r="AN11" s="328">
        <f>AM11/AJ11*100</f>
        <v>103.78212610040794</v>
      </c>
      <c r="AO11" s="329">
        <f>AO161</f>
        <v>10763.30278</v>
      </c>
      <c r="AP11" s="329">
        <f t="shared" ref="AP11:AQ11" si="9">AP31+AP43+AP61+AP98+AP123+AP127</f>
        <v>0</v>
      </c>
      <c r="AQ11" s="329">
        <f t="shared" si="9"/>
        <v>0</v>
      </c>
      <c r="AR11" s="329">
        <f>AR161</f>
        <v>10760.58678</v>
      </c>
      <c r="AS11" s="329"/>
      <c r="AT11" s="328">
        <f>AT161</f>
        <v>5780.0320499999998</v>
      </c>
      <c r="AU11" s="328">
        <f t="shared" ref="AU11:AW11" si="10">AU31+AU43+AU61+AU98+AU123+AU127</f>
        <v>0</v>
      </c>
      <c r="AV11" s="328">
        <f t="shared" si="10"/>
        <v>0</v>
      </c>
      <c r="AW11" s="328">
        <f t="shared" si="10"/>
        <v>0</v>
      </c>
      <c r="AX11" s="328"/>
      <c r="AY11" s="329">
        <f>AY161</f>
        <v>19288.819179999999</v>
      </c>
      <c r="AZ11" s="329">
        <f>AZ31+AZ43+AZ61+AZ98+AZ123+AZ127</f>
        <v>0</v>
      </c>
      <c r="BA11" s="329"/>
      <c r="BB11" s="487"/>
    </row>
    <row r="12" spans="1:54" ht="33" customHeight="1">
      <c r="A12" s="489"/>
      <c r="B12" s="489"/>
      <c r="C12" s="489"/>
      <c r="D12" s="218" t="s">
        <v>43</v>
      </c>
      <c r="E12" s="347">
        <f>E92+E144+E156</f>
        <v>19148.300040000002</v>
      </c>
      <c r="F12" s="347">
        <f>I12+L12+O12+R12+U12+X12+AC12+AH12+AM12+AR12+AW12+AZ12</f>
        <v>17731.06136</v>
      </c>
      <c r="G12" s="347">
        <f>F12/E12*100</f>
        <v>92.598618796240658</v>
      </c>
      <c r="H12" s="328">
        <f>H162+H164+H166</f>
        <v>0</v>
      </c>
      <c r="I12" s="328">
        <f>I162+I164+I166</f>
        <v>0</v>
      </c>
      <c r="J12" s="328"/>
      <c r="K12" s="329">
        <f>K162+K164+K166</f>
        <v>1052.395</v>
      </c>
      <c r="L12" s="329">
        <f>L92+L144+L156</f>
        <v>0</v>
      </c>
      <c r="M12" s="329"/>
      <c r="N12" s="328">
        <f>N162+N164+N166</f>
        <v>3015</v>
      </c>
      <c r="O12" s="328">
        <f>O92+O144+O156</f>
        <v>3067.3942099999999</v>
      </c>
      <c r="P12" s="328"/>
      <c r="Q12" s="329">
        <f>Q162+Q164+Q166</f>
        <v>696.995</v>
      </c>
      <c r="R12" s="329">
        <f>R92+R144+R156</f>
        <v>4453.7452999999996</v>
      </c>
      <c r="S12" s="329"/>
      <c r="T12" s="328">
        <f>T162+T164+T166</f>
        <v>51.316000000000003</v>
      </c>
      <c r="U12" s="328">
        <f>U92+U144+U156</f>
        <v>189.63005999999999</v>
      </c>
      <c r="V12" s="328"/>
      <c r="W12" s="329">
        <f>W162+W164+W166</f>
        <v>4090.3760000000002</v>
      </c>
      <c r="X12" s="329">
        <f>X92+X144+X156</f>
        <v>133.61045999999999</v>
      </c>
      <c r="Y12" s="329"/>
      <c r="Z12" s="328">
        <f>Z162+Z164+Z166</f>
        <v>4052.654</v>
      </c>
      <c r="AA12" s="328">
        <f t="shared" ref="AA12:AC12" si="11">AA92+AA144+AA156</f>
        <v>0</v>
      </c>
      <c r="AB12" s="328">
        <f t="shared" si="11"/>
        <v>0</v>
      </c>
      <c r="AC12" s="328">
        <f t="shared" si="11"/>
        <v>4052.6539299999999</v>
      </c>
      <c r="AD12" s="328"/>
      <c r="AE12" s="329">
        <f>AE162+AE164+AE166</f>
        <v>476.68100000000004</v>
      </c>
      <c r="AF12" s="329">
        <f t="shared" ref="AF12:AH12" si="12">AF92+AF144+AF156</f>
        <v>0</v>
      </c>
      <c r="AG12" s="329">
        <f t="shared" si="12"/>
        <v>0</v>
      </c>
      <c r="AH12" s="329">
        <f t="shared" si="12"/>
        <v>575.13369</v>
      </c>
      <c r="AI12" s="329"/>
      <c r="AJ12" s="328">
        <f>AJ162+AJ164+AJ166</f>
        <v>139.96360999999999</v>
      </c>
      <c r="AK12" s="328">
        <f t="shared" ref="AK12:AL12" si="13">AK92+AK144+AK156</f>
        <v>0</v>
      </c>
      <c r="AL12" s="328">
        <f t="shared" si="13"/>
        <v>0</v>
      </c>
      <c r="AM12" s="328">
        <f>AM162+AM164+AM166</f>
        <v>1145.25721</v>
      </c>
      <c r="AN12" s="328">
        <f>AM12/AJ12*100</f>
        <v>818.25355176249025</v>
      </c>
      <c r="AO12" s="329">
        <f>AO162+AO164+AO166</f>
        <v>824.29611999999997</v>
      </c>
      <c r="AP12" s="329">
        <f t="shared" ref="AP12:AR12" si="14">AP92+AP144+AP156</f>
        <v>0</v>
      </c>
      <c r="AQ12" s="329">
        <f t="shared" si="14"/>
        <v>0</v>
      </c>
      <c r="AR12" s="329">
        <f t="shared" si="14"/>
        <v>4113.6365000000005</v>
      </c>
      <c r="AS12" s="329"/>
      <c r="AT12" s="328">
        <f>AT162+AT164+AT166</f>
        <v>3919.9740000000002</v>
      </c>
      <c r="AU12" s="328">
        <f t="shared" ref="AU12:AW12" si="15">AU92+AU144+AU156</f>
        <v>0</v>
      </c>
      <c r="AV12" s="328">
        <f t="shared" si="15"/>
        <v>0</v>
      </c>
      <c r="AW12" s="328">
        <f t="shared" si="15"/>
        <v>0</v>
      </c>
      <c r="AX12" s="328"/>
      <c r="AY12" s="329">
        <f>AY162+AY164+AY166</f>
        <v>648.64931000000001</v>
      </c>
      <c r="AZ12" s="329">
        <f>AZ92+AZ144+AZ156</f>
        <v>0</v>
      </c>
      <c r="BA12" s="329"/>
      <c r="BB12" s="487"/>
    </row>
    <row r="13" spans="1:54" ht="49.5" customHeight="1">
      <c r="A13" s="489"/>
      <c r="B13" s="489"/>
      <c r="C13" s="489"/>
      <c r="D13" s="221" t="s">
        <v>325</v>
      </c>
      <c r="E13" s="347">
        <f>E145</f>
        <v>1000</v>
      </c>
      <c r="F13" s="347">
        <f>F100</f>
        <v>1000</v>
      </c>
      <c r="G13" s="347">
        <f>F13/E13*100</f>
        <v>100</v>
      </c>
      <c r="H13" s="328">
        <f>H167</f>
        <v>0</v>
      </c>
      <c r="I13" s="328">
        <f>I167</f>
        <v>0</v>
      </c>
      <c r="J13" s="328"/>
      <c r="K13" s="329">
        <f>K167</f>
        <v>1000</v>
      </c>
      <c r="L13" s="329">
        <f>L100</f>
        <v>0</v>
      </c>
      <c r="M13" s="329"/>
      <c r="N13" s="328">
        <f>N167</f>
        <v>0</v>
      </c>
      <c r="O13" s="328">
        <f>O100</f>
        <v>0</v>
      </c>
      <c r="P13" s="328"/>
      <c r="Q13" s="329">
        <f>Q167</f>
        <v>0</v>
      </c>
      <c r="R13" s="329">
        <f>R100</f>
        <v>0</v>
      </c>
      <c r="S13" s="329"/>
      <c r="T13" s="328">
        <f>T167</f>
        <v>0</v>
      </c>
      <c r="U13" s="328">
        <f>U100</f>
        <v>0</v>
      </c>
      <c r="V13" s="328"/>
      <c r="W13" s="329">
        <f>W167</f>
        <v>0</v>
      </c>
      <c r="X13" s="329">
        <f>X100</f>
        <v>0</v>
      </c>
      <c r="Y13" s="329"/>
      <c r="Z13" s="328">
        <f>Z167</f>
        <v>0</v>
      </c>
      <c r="AA13" s="328">
        <f t="shared" ref="AA13:AC13" si="16">AA100</f>
        <v>0</v>
      </c>
      <c r="AB13" s="328">
        <f t="shared" si="16"/>
        <v>0</v>
      </c>
      <c r="AC13" s="328">
        <f t="shared" si="16"/>
        <v>0</v>
      </c>
      <c r="AD13" s="328"/>
      <c r="AE13" s="329">
        <f>AE167</f>
        <v>0</v>
      </c>
      <c r="AF13" s="329">
        <f t="shared" ref="AF13:AH13" si="17">AF100</f>
        <v>0</v>
      </c>
      <c r="AG13" s="329">
        <f t="shared" si="17"/>
        <v>0</v>
      </c>
      <c r="AH13" s="329">
        <f t="shared" si="17"/>
        <v>0</v>
      </c>
      <c r="AI13" s="329"/>
      <c r="AJ13" s="328">
        <f>AJ167</f>
        <v>0</v>
      </c>
      <c r="AK13" s="328">
        <f t="shared" ref="AK13:AM13" si="18">AK100</f>
        <v>0</v>
      </c>
      <c r="AL13" s="328">
        <f t="shared" si="18"/>
        <v>0</v>
      </c>
      <c r="AM13" s="328">
        <f t="shared" si="18"/>
        <v>1000</v>
      </c>
      <c r="AN13" s="328"/>
      <c r="AO13" s="329">
        <f>AO167</f>
        <v>0</v>
      </c>
      <c r="AP13" s="329">
        <f t="shared" ref="AP13:AR13" si="19">AP100</f>
        <v>0</v>
      </c>
      <c r="AQ13" s="329">
        <f t="shared" si="19"/>
        <v>0</v>
      </c>
      <c r="AR13" s="329">
        <f t="shared" si="19"/>
        <v>0</v>
      </c>
      <c r="AS13" s="329"/>
      <c r="AT13" s="328">
        <f>AT167</f>
        <v>0</v>
      </c>
      <c r="AU13" s="328">
        <f t="shared" ref="AU13:AW13" si="20">AU100</f>
        <v>0</v>
      </c>
      <c r="AV13" s="328">
        <f t="shared" si="20"/>
        <v>0</v>
      </c>
      <c r="AW13" s="328">
        <f t="shared" si="20"/>
        <v>0</v>
      </c>
      <c r="AX13" s="328"/>
      <c r="AY13" s="329">
        <f>AY167</f>
        <v>0</v>
      </c>
      <c r="AZ13" s="329">
        <f>AZ100</f>
        <v>0</v>
      </c>
      <c r="BA13" s="329"/>
      <c r="BB13" s="487"/>
    </row>
    <row r="14" spans="1:54" ht="17.25" hidden="1" customHeight="1">
      <c r="A14" s="456" t="s">
        <v>279</v>
      </c>
      <c r="B14" s="472"/>
      <c r="C14" s="473"/>
      <c r="D14" s="167" t="s">
        <v>41</v>
      </c>
      <c r="E14" s="222"/>
      <c r="F14" s="223"/>
      <c r="G14" s="224"/>
      <c r="H14" s="225"/>
      <c r="I14" s="226"/>
      <c r="J14" s="227"/>
      <c r="K14" s="228"/>
      <c r="L14" s="229"/>
      <c r="M14" s="217"/>
      <c r="N14" s="226"/>
      <c r="O14" s="226"/>
      <c r="P14" s="227"/>
      <c r="Q14" s="228"/>
      <c r="R14" s="228"/>
      <c r="S14" s="217"/>
      <c r="T14" s="226"/>
      <c r="U14" s="226"/>
      <c r="V14" s="227"/>
      <c r="W14" s="228"/>
      <c r="X14" s="228"/>
      <c r="Y14" s="217"/>
      <c r="Z14" s="226"/>
      <c r="AA14" s="230"/>
      <c r="AB14" s="231"/>
      <c r="AC14" s="232"/>
      <c r="AD14" s="227"/>
      <c r="AE14" s="229"/>
      <c r="AF14" s="233"/>
      <c r="AG14" s="234"/>
      <c r="AH14" s="217"/>
      <c r="AI14" s="217"/>
      <c r="AJ14" s="235"/>
      <c r="AK14" s="230"/>
      <c r="AL14" s="231"/>
      <c r="AM14" s="227"/>
      <c r="AN14" s="227"/>
      <c r="AO14" s="236"/>
      <c r="AP14" s="233"/>
      <c r="AQ14" s="237"/>
      <c r="AR14" s="217"/>
      <c r="AS14" s="217"/>
      <c r="AT14" s="238"/>
      <c r="AU14" s="239"/>
      <c r="AV14" s="240"/>
      <c r="AW14" s="227"/>
      <c r="AX14" s="227"/>
      <c r="AY14" s="229"/>
      <c r="AZ14" s="217"/>
      <c r="BA14" s="217"/>
      <c r="BB14" s="488"/>
    </row>
    <row r="15" spans="1:54" ht="31.2" hidden="1" customHeight="1">
      <c r="A15" s="474"/>
      <c r="B15" s="475"/>
      <c r="C15" s="476"/>
      <c r="D15" s="241" t="s">
        <v>2</v>
      </c>
      <c r="E15" s="242"/>
      <c r="F15" s="243"/>
      <c r="G15" s="244"/>
      <c r="H15" s="245"/>
      <c r="I15" s="246"/>
      <c r="J15" s="247"/>
      <c r="K15" s="248"/>
      <c r="L15" s="249"/>
      <c r="M15" s="250"/>
      <c r="N15" s="246"/>
      <c r="O15" s="246"/>
      <c r="P15" s="247"/>
      <c r="Q15" s="248"/>
      <c r="R15" s="248"/>
      <c r="S15" s="250"/>
      <c r="T15" s="246"/>
      <c r="U15" s="246"/>
      <c r="V15" s="247"/>
      <c r="W15" s="248"/>
      <c r="X15" s="248"/>
      <c r="Y15" s="250"/>
      <c r="Z15" s="246"/>
      <c r="AA15" s="251"/>
      <c r="AB15" s="252"/>
      <c r="AC15" s="253"/>
      <c r="AD15" s="247"/>
      <c r="AE15" s="249"/>
      <c r="AF15" s="254"/>
      <c r="AG15" s="255"/>
      <c r="AH15" s="250"/>
      <c r="AI15" s="250"/>
      <c r="AJ15" s="256"/>
      <c r="AK15" s="251"/>
      <c r="AL15" s="252"/>
      <c r="AM15" s="247"/>
      <c r="AN15" s="247"/>
      <c r="AO15" s="257"/>
      <c r="AP15" s="254"/>
      <c r="AQ15" s="258"/>
      <c r="AR15" s="250"/>
      <c r="AS15" s="250"/>
      <c r="AT15" s="259"/>
      <c r="AU15" s="251"/>
      <c r="AV15" s="260"/>
      <c r="AW15" s="247"/>
      <c r="AX15" s="247"/>
      <c r="AY15" s="254"/>
      <c r="AZ15" s="250"/>
      <c r="BA15" s="250"/>
      <c r="BB15" s="488"/>
    </row>
    <row r="16" spans="1:54" ht="34.5" hidden="1" customHeight="1">
      <c r="A16" s="474"/>
      <c r="B16" s="475"/>
      <c r="C16" s="476"/>
      <c r="D16" s="261" t="s">
        <v>43</v>
      </c>
      <c r="E16" s="242"/>
      <c r="F16" s="243"/>
      <c r="G16" s="244"/>
      <c r="H16" s="262"/>
      <c r="I16" s="263"/>
      <c r="J16" s="264"/>
      <c r="K16" s="265"/>
      <c r="L16" s="266"/>
      <c r="M16" s="267"/>
      <c r="N16" s="263"/>
      <c r="O16" s="263"/>
      <c r="P16" s="264"/>
      <c r="Q16" s="265"/>
      <c r="R16" s="265"/>
      <c r="S16" s="267"/>
      <c r="T16" s="263"/>
      <c r="U16" s="263"/>
      <c r="V16" s="264"/>
      <c r="W16" s="265"/>
      <c r="X16" s="265"/>
      <c r="Y16" s="267"/>
      <c r="Z16" s="263"/>
      <c r="AA16" s="268"/>
      <c r="AB16" s="269"/>
      <c r="AC16" s="270"/>
      <c r="AD16" s="264"/>
      <c r="AE16" s="266"/>
      <c r="AF16" s="271"/>
      <c r="AG16" s="272"/>
      <c r="AH16" s="267"/>
      <c r="AI16" s="267"/>
      <c r="AJ16" s="273"/>
      <c r="AK16" s="268"/>
      <c r="AL16" s="269"/>
      <c r="AM16" s="264"/>
      <c r="AN16" s="264"/>
      <c r="AO16" s="274"/>
      <c r="AP16" s="271"/>
      <c r="AQ16" s="275"/>
      <c r="AR16" s="267"/>
      <c r="AS16" s="267"/>
      <c r="AT16" s="276"/>
      <c r="AU16" s="277"/>
      <c r="AV16" s="278"/>
      <c r="AW16" s="264"/>
      <c r="AX16" s="264"/>
      <c r="AY16" s="271"/>
      <c r="AZ16" s="267"/>
      <c r="BA16" s="267"/>
      <c r="BB16" s="488"/>
    </row>
    <row r="17" spans="1:54" s="124" customFormat="1" ht="42" hidden="1" customHeight="1">
      <c r="A17" s="477"/>
      <c r="B17" s="478"/>
      <c r="C17" s="479"/>
      <c r="D17" s="279" t="s">
        <v>268</v>
      </c>
      <c r="E17" s="213"/>
      <c r="F17" s="213"/>
      <c r="G17" s="280"/>
      <c r="H17" s="281"/>
      <c r="I17" s="215"/>
      <c r="J17" s="220"/>
      <c r="K17" s="216"/>
      <c r="L17" s="282"/>
      <c r="M17" s="219"/>
      <c r="N17" s="215"/>
      <c r="O17" s="215"/>
      <c r="P17" s="220"/>
      <c r="Q17" s="216"/>
      <c r="R17" s="216"/>
      <c r="S17" s="219"/>
      <c r="T17" s="215"/>
      <c r="U17" s="215"/>
      <c r="V17" s="220"/>
      <c r="W17" s="216"/>
      <c r="X17" s="216"/>
      <c r="Y17" s="219"/>
      <c r="Z17" s="215"/>
      <c r="AA17" s="283"/>
      <c r="AB17" s="284"/>
      <c r="AC17" s="285"/>
      <c r="AD17" s="220"/>
      <c r="AE17" s="282"/>
      <c r="AF17" s="286"/>
      <c r="AG17" s="287"/>
      <c r="AH17" s="219"/>
      <c r="AI17" s="219"/>
      <c r="AJ17" s="288"/>
      <c r="AK17" s="283"/>
      <c r="AL17" s="284"/>
      <c r="AM17" s="220"/>
      <c r="AN17" s="220"/>
      <c r="AO17" s="289"/>
      <c r="AP17" s="286"/>
      <c r="AQ17" s="290"/>
      <c r="AR17" s="219"/>
      <c r="AS17" s="219"/>
      <c r="AT17" s="291"/>
      <c r="AU17" s="292"/>
      <c r="AV17" s="293"/>
      <c r="AW17" s="220"/>
      <c r="AX17" s="220"/>
      <c r="AY17" s="286"/>
      <c r="AZ17" s="219"/>
      <c r="BA17" s="219"/>
      <c r="BB17" s="488"/>
    </row>
    <row r="18" spans="1:54" ht="27" hidden="1" customHeight="1">
      <c r="A18" s="456" t="s">
        <v>277</v>
      </c>
      <c r="B18" s="457"/>
      <c r="C18" s="458"/>
      <c r="D18" s="167" t="s">
        <v>41</v>
      </c>
      <c r="E18" s="222"/>
      <c r="F18" s="223"/>
      <c r="G18" s="224"/>
      <c r="H18" s="225" t="s">
        <v>278</v>
      </c>
      <c r="I18" s="226" t="s">
        <v>278</v>
      </c>
      <c r="J18" s="225" t="s">
        <v>278</v>
      </c>
      <c r="K18" s="228" t="s">
        <v>278</v>
      </c>
      <c r="L18" s="294" t="s">
        <v>278</v>
      </c>
      <c r="M18" s="228" t="s">
        <v>278</v>
      </c>
      <c r="N18" s="225" t="s">
        <v>278</v>
      </c>
      <c r="O18" s="226" t="s">
        <v>278</v>
      </c>
      <c r="P18" s="225" t="s">
        <v>278</v>
      </c>
      <c r="Q18" s="228" t="s">
        <v>278</v>
      </c>
      <c r="R18" s="294" t="s">
        <v>278</v>
      </c>
      <c r="S18" s="228" t="s">
        <v>278</v>
      </c>
      <c r="T18" s="225" t="s">
        <v>278</v>
      </c>
      <c r="U18" s="226" t="s">
        <v>278</v>
      </c>
      <c r="V18" s="225" t="s">
        <v>278</v>
      </c>
      <c r="W18" s="228" t="s">
        <v>278</v>
      </c>
      <c r="X18" s="294" t="s">
        <v>278</v>
      </c>
      <c r="Y18" s="228" t="s">
        <v>278</v>
      </c>
      <c r="Z18" s="225" t="s">
        <v>278</v>
      </c>
      <c r="AA18" s="226" t="s">
        <v>278</v>
      </c>
      <c r="AB18" s="225" t="s">
        <v>278</v>
      </c>
      <c r="AC18" s="226" t="s">
        <v>278</v>
      </c>
      <c r="AD18" s="225" t="s">
        <v>278</v>
      </c>
      <c r="AE18" s="228" t="s">
        <v>278</v>
      </c>
      <c r="AF18" s="294" t="s">
        <v>278</v>
      </c>
      <c r="AG18" s="228" t="s">
        <v>278</v>
      </c>
      <c r="AH18" s="294" t="s">
        <v>278</v>
      </c>
      <c r="AI18" s="228" t="s">
        <v>278</v>
      </c>
      <c r="AJ18" s="225" t="s">
        <v>278</v>
      </c>
      <c r="AK18" s="226" t="s">
        <v>278</v>
      </c>
      <c r="AL18" s="225" t="s">
        <v>278</v>
      </c>
      <c r="AM18" s="226" t="s">
        <v>278</v>
      </c>
      <c r="AN18" s="225" t="s">
        <v>278</v>
      </c>
      <c r="AO18" s="228" t="s">
        <v>278</v>
      </c>
      <c r="AP18" s="294" t="s">
        <v>278</v>
      </c>
      <c r="AQ18" s="228" t="s">
        <v>278</v>
      </c>
      <c r="AR18" s="294" t="s">
        <v>278</v>
      </c>
      <c r="AS18" s="228" t="s">
        <v>278</v>
      </c>
      <c r="AT18" s="225" t="s">
        <v>278</v>
      </c>
      <c r="AU18" s="226" t="s">
        <v>278</v>
      </c>
      <c r="AV18" s="225" t="s">
        <v>278</v>
      </c>
      <c r="AW18" s="226" t="s">
        <v>278</v>
      </c>
      <c r="AX18" s="225" t="s">
        <v>278</v>
      </c>
      <c r="AY18" s="228" t="s">
        <v>278</v>
      </c>
      <c r="AZ18" s="294" t="s">
        <v>278</v>
      </c>
      <c r="BA18" s="228" t="s">
        <v>278</v>
      </c>
      <c r="BB18" s="295"/>
    </row>
    <row r="19" spans="1:54" ht="37.200000000000003" hidden="1" customHeight="1">
      <c r="A19" s="459"/>
      <c r="B19" s="460"/>
      <c r="C19" s="461"/>
      <c r="D19" s="241" t="s">
        <v>2</v>
      </c>
      <c r="E19" s="242"/>
      <c r="F19" s="243"/>
      <c r="G19" s="244"/>
      <c r="H19" s="225" t="s">
        <v>278</v>
      </c>
      <c r="I19" s="226" t="s">
        <v>278</v>
      </c>
      <c r="J19" s="225" t="s">
        <v>278</v>
      </c>
      <c r="K19" s="228" t="s">
        <v>278</v>
      </c>
      <c r="L19" s="294" t="s">
        <v>278</v>
      </c>
      <c r="M19" s="228" t="s">
        <v>278</v>
      </c>
      <c r="N19" s="225" t="s">
        <v>278</v>
      </c>
      <c r="O19" s="226" t="s">
        <v>278</v>
      </c>
      <c r="P19" s="225" t="s">
        <v>278</v>
      </c>
      <c r="Q19" s="228" t="s">
        <v>278</v>
      </c>
      <c r="R19" s="294" t="s">
        <v>278</v>
      </c>
      <c r="S19" s="228" t="s">
        <v>278</v>
      </c>
      <c r="T19" s="225" t="s">
        <v>278</v>
      </c>
      <c r="U19" s="226" t="s">
        <v>278</v>
      </c>
      <c r="V19" s="225" t="s">
        <v>278</v>
      </c>
      <c r="W19" s="228" t="s">
        <v>278</v>
      </c>
      <c r="X19" s="294" t="s">
        <v>278</v>
      </c>
      <c r="Y19" s="228" t="s">
        <v>278</v>
      </c>
      <c r="Z19" s="225" t="s">
        <v>278</v>
      </c>
      <c r="AA19" s="226" t="s">
        <v>278</v>
      </c>
      <c r="AB19" s="225" t="s">
        <v>278</v>
      </c>
      <c r="AC19" s="226" t="s">
        <v>278</v>
      </c>
      <c r="AD19" s="225" t="s">
        <v>278</v>
      </c>
      <c r="AE19" s="228" t="s">
        <v>278</v>
      </c>
      <c r="AF19" s="294" t="s">
        <v>278</v>
      </c>
      <c r="AG19" s="228" t="s">
        <v>278</v>
      </c>
      <c r="AH19" s="294" t="s">
        <v>278</v>
      </c>
      <c r="AI19" s="228" t="s">
        <v>278</v>
      </c>
      <c r="AJ19" s="225" t="s">
        <v>278</v>
      </c>
      <c r="AK19" s="226" t="s">
        <v>278</v>
      </c>
      <c r="AL19" s="225" t="s">
        <v>278</v>
      </c>
      <c r="AM19" s="226" t="s">
        <v>278</v>
      </c>
      <c r="AN19" s="225" t="s">
        <v>278</v>
      </c>
      <c r="AO19" s="228" t="s">
        <v>278</v>
      </c>
      <c r="AP19" s="294" t="s">
        <v>278</v>
      </c>
      <c r="AQ19" s="228" t="s">
        <v>278</v>
      </c>
      <c r="AR19" s="294" t="s">
        <v>278</v>
      </c>
      <c r="AS19" s="228" t="s">
        <v>278</v>
      </c>
      <c r="AT19" s="225" t="s">
        <v>278</v>
      </c>
      <c r="AU19" s="226" t="s">
        <v>278</v>
      </c>
      <c r="AV19" s="225" t="s">
        <v>278</v>
      </c>
      <c r="AW19" s="226" t="s">
        <v>278</v>
      </c>
      <c r="AX19" s="225" t="s">
        <v>278</v>
      </c>
      <c r="AY19" s="228" t="s">
        <v>278</v>
      </c>
      <c r="AZ19" s="294" t="s">
        <v>278</v>
      </c>
      <c r="BA19" s="228" t="s">
        <v>278</v>
      </c>
      <c r="BB19" s="295"/>
    </row>
    <row r="20" spans="1:54" ht="36" hidden="1" customHeight="1">
      <c r="A20" s="459"/>
      <c r="B20" s="460"/>
      <c r="C20" s="461"/>
      <c r="D20" s="261" t="s">
        <v>43</v>
      </c>
      <c r="E20" s="242"/>
      <c r="F20" s="243"/>
      <c r="G20" s="244"/>
      <c r="H20" s="225" t="s">
        <v>278</v>
      </c>
      <c r="I20" s="226" t="s">
        <v>278</v>
      </c>
      <c r="J20" s="225" t="s">
        <v>278</v>
      </c>
      <c r="K20" s="228" t="s">
        <v>278</v>
      </c>
      <c r="L20" s="294" t="s">
        <v>278</v>
      </c>
      <c r="M20" s="228" t="s">
        <v>278</v>
      </c>
      <c r="N20" s="225" t="s">
        <v>278</v>
      </c>
      <c r="O20" s="226" t="s">
        <v>278</v>
      </c>
      <c r="P20" s="225" t="s">
        <v>278</v>
      </c>
      <c r="Q20" s="228" t="s">
        <v>278</v>
      </c>
      <c r="R20" s="294" t="s">
        <v>278</v>
      </c>
      <c r="S20" s="228" t="s">
        <v>278</v>
      </c>
      <c r="T20" s="225" t="s">
        <v>278</v>
      </c>
      <c r="U20" s="226" t="s">
        <v>278</v>
      </c>
      <c r="V20" s="225" t="s">
        <v>278</v>
      </c>
      <c r="W20" s="228" t="s">
        <v>278</v>
      </c>
      <c r="X20" s="294" t="s">
        <v>278</v>
      </c>
      <c r="Y20" s="228" t="s">
        <v>278</v>
      </c>
      <c r="Z20" s="225" t="s">
        <v>278</v>
      </c>
      <c r="AA20" s="226" t="s">
        <v>278</v>
      </c>
      <c r="AB20" s="225" t="s">
        <v>278</v>
      </c>
      <c r="AC20" s="226" t="s">
        <v>278</v>
      </c>
      <c r="AD20" s="225" t="s">
        <v>278</v>
      </c>
      <c r="AE20" s="228" t="s">
        <v>278</v>
      </c>
      <c r="AF20" s="294" t="s">
        <v>278</v>
      </c>
      <c r="AG20" s="228" t="s">
        <v>278</v>
      </c>
      <c r="AH20" s="294" t="s">
        <v>278</v>
      </c>
      <c r="AI20" s="228" t="s">
        <v>278</v>
      </c>
      <c r="AJ20" s="225" t="s">
        <v>278</v>
      </c>
      <c r="AK20" s="226" t="s">
        <v>278</v>
      </c>
      <c r="AL20" s="225" t="s">
        <v>278</v>
      </c>
      <c r="AM20" s="226" t="s">
        <v>278</v>
      </c>
      <c r="AN20" s="225" t="s">
        <v>278</v>
      </c>
      <c r="AO20" s="228" t="s">
        <v>278</v>
      </c>
      <c r="AP20" s="294" t="s">
        <v>278</v>
      </c>
      <c r="AQ20" s="228" t="s">
        <v>278</v>
      </c>
      <c r="AR20" s="294" t="s">
        <v>278</v>
      </c>
      <c r="AS20" s="228" t="s">
        <v>278</v>
      </c>
      <c r="AT20" s="225" t="s">
        <v>278</v>
      </c>
      <c r="AU20" s="226" t="s">
        <v>278</v>
      </c>
      <c r="AV20" s="225" t="s">
        <v>278</v>
      </c>
      <c r="AW20" s="226" t="s">
        <v>278</v>
      </c>
      <c r="AX20" s="225" t="s">
        <v>278</v>
      </c>
      <c r="AY20" s="228" t="s">
        <v>278</v>
      </c>
      <c r="AZ20" s="294" t="s">
        <v>278</v>
      </c>
      <c r="BA20" s="228" t="s">
        <v>278</v>
      </c>
      <c r="BB20" s="295"/>
    </row>
    <row r="21" spans="1:54" ht="41.25" hidden="1" customHeight="1">
      <c r="A21" s="462"/>
      <c r="B21" s="463"/>
      <c r="C21" s="464"/>
      <c r="D21" s="279" t="s">
        <v>268</v>
      </c>
      <c r="E21" s="213"/>
      <c r="F21" s="213"/>
      <c r="G21" s="280"/>
      <c r="H21" s="225" t="s">
        <v>278</v>
      </c>
      <c r="I21" s="226" t="s">
        <v>278</v>
      </c>
      <c r="J21" s="225" t="s">
        <v>278</v>
      </c>
      <c r="K21" s="228" t="s">
        <v>278</v>
      </c>
      <c r="L21" s="294" t="s">
        <v>278</v>
      </c>
      <c r="M21" s="228" t="s">
        <v>278</v>
      </c>
      <c r="N21" s="225" t="s">
        <v>278</v>
      </c>
      <c r="O21" s="226" t="s">
        <v>278</v>
      </c>
      <c r="P21" s="225" t="s">
        <v>278</v>
      </c>
      <c r="Q21" s="228" t="s">
        <v>278</v>
      </c>
      <c r="R21" s="294" t="s">
        <v>278</v>
      </c>
      <c r="S21" s="228" t="s">
        <v>278</v>
      </c>
      <c r="T21" s="225" t="s">
        <v>278</v>
      </c>
      <c r="U21" s="226" t="s">
        <v>278</v>
      </c>
      <c r="V21" s="225" t="s">
        <v>278</v>
      </c>
      <c r="W21" s="228" t="s">
        <v>278</v>
      </c>
      <c r="X21" s="294" t="s">
        <v>278</v>
      </c>
      <c r="Y21" s="228" t="s">
        <v>278</v>
      </c>
      <c r="Z21" s="225" t="s">
        <v>278</v>
      </c>
      <c r="AA21" s="226" t="s">
        <v>278</v>
      </c>
      <c r="AB21" s="225" t="s">
        <v>278</v>
      </c>
      <c r="AC21" s="226" t="s">
        <v>278</v>
      </c>
      <c r="AD21" s="225" t="s">
        <v>278</v>
      </c>
      <c r="AE21" s="228" t="s">
        <v>278</v>
      </c>
      <c r="AF21" s="294" t="s">
        <v>278</v>
      </c>
      <c r="AG21" s="228" t="s">
        <v>278</v>
      </c>
      <c r="AH21" s="294" t="s">
        <v>278</v>
      </c>
      <c r="AI21" s="228" t="s">
        <v>278</v>
      </c>
      <c r="AJ21" s="225" t="s">
        <v>278</v>
      </c>
      <c r="AK21" s="226" t="s">
        <v>278</v>
      </c>
      <c r="AL21" s="225" t="s">
        <v>278</v>
      </c>
      <c r="AM21" s="226" t="s">
        <v>278</v>
      </c>
      <c r="AN21" s="225" t="s">
        <v>278</v>
      </c>
      <c r="AO21" s="228" t="s">
        <v>278</v>
      </c>
      <c r="AP21" s="294" t="s">
        <v>278</v>
      </c>
      <c r="AQ21" s="228" t="s">
        <v>278</v>
      </c>
      <c r="AR21" s="294" t="s">
        <v>278</v>
      </c>
      <c r="AS21" s="228" t="s">
        <v>278</v>
      </c>
      <c r="AT21" s="225" t="s">
        <v>278</v>
      </c>
      <c r="AU21" s="226" t="s">
        <v>278</v>
      </c>
      <c r="AV21" s="225" t="s">
        <v>278</v>
      </c>
      <c r="AW21" s="226" t="s">
        <v>278</v>
      </c>
      <c r="AX21" s="225" t="s">
        <v>278</v>
      </c>
      <c r="AY21" s="228" t="s">
        <v>278</v>
      </c>
      <c r="AZ21" s="294" t="s">
        <v>278</v>
      </c>
      <c r="BA21" s="228" t="s">
        <v>278</v>
      </c>
      <c r="BB21" s="295"/>
    </row>
    <row r="22" spans="1:54" ht="30" hidden="1" customHeight="1">
      <c r="A22" s="456" t="s">
        <v>277</v>
      </c>
      <c r="B22" s="457"/>
      <c r="C22" s="458"/>
      <c r="D22" s="167" t="s">
        <v>41</v>
      </c>
      <c r="E22" s="222"/>
      <c r="F22" s="223"/>
      <c r="G22" s="224"/>
      <c r="H22" s="225" t="s">
        <v>278</v>
      </c>
      <c r="I22" s="226" t="s">
        <v>278</v>
      </c>
      <c r="J22" s="225" t="s">
        <v>278</v>
      </c>
      <c r="K22" s="228" t="s">
        <v>278</v>
      </c>
      <c r="L22" s="294" t="s">
        <v>278</v>
      </c>
      <c r="M22" s="228" t="s">
        <v>278</v>
      </c>
      <c r="N22" s="225" t="s">
        <v>278</v>
      </c>
      <c r="O22" s="226" t="s">
        <v>278</v>
      </c>
      <c r="P22" s="225" t="s">
        <v>278</v>
      </c>
      <c r="Q22" s="228" t="s">
        <v>278</v>
      </c>
      <c r="R22" s="294" t="s">
        <v>278</v>
      </c>
      <c r="S22" s="228" t="s">
        <v>278</v>
      </c>
      <c r="T22" s="225" t="s">
        <v>278</v>
      </c>
      <c r="U22" s="226" t="s">
        <v>278</v>
      </c>
      <c r="V22" s="225" t="s">
        <v>278</v>
      </c>
      <c r="W22" s="228" t="s">
        <v>278</v>
      </c>
      <c r="X22" s="294" t="s">
        <v>278</v>
      </c>
      <c r="Y22" s="228" t="s">
        <v>278</v>
      </c>
      <c r="Z22" s="225" t="s">
        <v>278</v>
      </c>
      <c r="AA22" s="226" t="s">
        <v>278</v>
      </c>
      <c r="AB22" s="225" t="s">
        <v>278</v>
      </c>
      <c r="AC22" s="226" t="s">
        <v>278</v>
      </c>
      <c r="AD22" s="225" t="s">
        <v>278</v>
      </c>
      <c r="AE22" s="228" t="s">
        <v>278</v>
      </c>
      <c r="AF22" s="294" t="s">
        <v>278</v>
      </c>
      <c r="AG22" s="228" t="s">
        <v>278</v>
      </c>
      <c r="AH22" s="294" t="s">
        <v>278</v>
      </c>
      <c r="AI22" s="228" t="s">
        <v>278</v>
      </c>
      <c r="AJ22" s="225" t="s">
        <v>278</v>
      </c>
      <c r="AK22" s="226" t="s">
        <v>278</v>
      </c>
      <c r="AL22" s="225" t="s">
        <v>278</v>
      </c>
      <c r="AM22" s="226" t="s">
        <v>278</v>
      </c>
      <c r="AN22" s="225" t="s">
        <v>278</v>
      </c>
      <c r="AO22" s="228" t="s">
        <v>278</v>
      </c>
      <c r="AP22" s="294" t="s">
        <v>278</v>
      </c>
      <c r="AQ22" s="228" t="s">
        <v>278</v>
      </c>
      <c r="AR22" s="294" t="s">
        <v>278</v>
      </c>
      <c r="AS22" s="228" t="s">
        <v>278</v>
      </c>
      <c r="AT22" s="225" t="s">
        <v>278</v>
      </c>
      <c r="AU22" s="226" t="s">
        <v>278</v>
      </c>
      <c r="AV22" s="225" t="s">
        <v>278</v>
      </c>
      <c r="AW22" s="226" t="s">
        <v>278</v>
      </c>
      <c r="AX22" s="225" t="s">
        <v>278</v>
      </c>
      <c r="AY22" s="228" t="s">
        <v>278</v>
      </c>
      <c r="AZ22" s="294" t="s">
        <v>278</v>
      </c>
      <c r="BA22" s="228" t="s">
        <v>278</v>
      </c>
      <c r="BB22" s="295"/>
    </row>
    <row r="23" spans="1:54" ht="37.200000000000003" hidden="1" customHeight="1">
      <c r="A23" s="459"/>
      <c r="B23" s="460"/>
      <c r="C23" s="461"/>
      <c r="D23" s="241" t="s">
        <v>2</v>
      </c>
      <c r="E23" s="242"/>
      <c r="F23" s="243"/>
      <c r="G23" s="244"/>
      <c r="H23" s="225" t="s">
        <v>278</v>
      </c>
      <c r="I23" s="226" t="s">
        <v>278</v>
      </c>
      <c r="J23" s="225" t="s">
        <v>278</v>
      </c>
      <c r="K23" s="228" t="s">
        <v>278</v>
      </c>
      <c r="L23" s="294" t="s">
        <v>278</v>
      </c>
      <c r="M23" s="228" t="s">
        <v>278</v>
      </c>
      <c r="N23" s="225" t="s">
        <v>278</v>
      </c>
      <c r="O23" s="226" t="s">
        <v>278</v>
      </c>
      <c r="P23" s="225" t="s">
        <v>278</v>
      </c>
      <c r="Q23" s="228" t="s">
        <v>278</v>
      </c>
      <c r="R23" s="294" t="s">
        <v>278</v>
      </c>
      <c r="S23" s="228" t="s">
        <v>278</v>
      </c>
      <c r="T23" s="225" t="s">
        <v>278</v>
      </c>
      <c r="U23" s="226" t="s">
        <v>278</v>
      </c>
      <c r="V23" s="225" t="s">
        <v>278</v>
      </c>
      <c r="W23" s="228" t="s">
        <v>278</v>
      </c>
      <c r="X23" s="294" t="s">
        <v>278</v>
      </c>
      <c r="Y23" s="228" t="s">
        <v>278</v>
      </c>
      <c r="Z23" s="225" t="s">
        <v>278</v>
      </c>
      <c r="AA23" s="226" t="s">
        <v>278</v>
      </c>
      <c r="AB23" s="225" t="s">
        <v>278</v>
      </c>
      <c r="AC23" s="226" t="s">
        <v>278</v>
      </c>
      <c r="AD23" s="225" t="s">
        <v>278</v>
      </c>
      <c r="AE23" s="228" t="s">
        <v>278</v>
      </c>
      <c r="AF23" s="294" t="s">
        <v>278</v>
      </c>
      <c r="AG23" s="228" t="s">
        <v>278</v>
      </c>
      <c r="AH23" s="294" t="s">
        <v>278</v>
      </c>
      <c r="AI23" s="228" t="s">
        <v>278</v>
      </c>
      <c r="AJ23" s="225" t="s">
        <v>278</v>
      </c>
      <c r="AK23" s="226" t="s">
        <v>278</v>
      </c>
      <c r="AL23" s="225" t="s">
        <v>278</v>
      </c>
      <c r="AM23" s="226" t="s">
        <v>278</v>
      </c>
      <c r="AN23" s="225" t="s">
        <v>278</v>
      </c>
      <c r="AO23" s="228" t="s">
        <v>278</v>
      </c>
      <c r="AP23" s="294" t="s">
        <v>278</v>
      </c>
      <c r="AQ23" s="228" t="s">
        <v>278</v>
      </c>
      <c r="AR23" s="294" t="s">
        <v>278</v>
      </c>
      <c r="AS23" s="228" t="s">
        <v>278</v>
      </c>
      <c r="AT23" s="225" t="s">
        <v>278</v>
      </c>
      <c r="AU23" s="226" t="s">
        <v>278</v>
      </c>
      <c r="AV23" s="225" t="s">
        <v>278</v>
      </c>
      <c r="AW23" s="226" t="s">
        <v>278</v>
      </c>
      <c r="AX23" s="225" t="s">
        <v>278</v>
      </c>
      <c r="AY23" s="228" t="s">
        <v>278</v>
      </c>
      <c r="AZ23" s="294" t="s">
        <v>278</v>
      </c>
      <c r="BA23" s="228" t="s">
        <v>278</v>
      </c>
      <c r="BB23" s="295"/>
    </row>
    <row r="24" spans="1:54" ht="29.25" hidden="1" customHeight="1">
      <c r="A24" s="459"/>
      <c r="B24" s="460"/>
      <c r="C24" s="461"/>
      <c r="D24" s="261" t="s">
        <v>43</v>
      </c>
      <c r="E24" s="242"/>
      <c r="F24" s="243"/>
      <c r="G24" s="244"/>
      <c r="H24" s="225" t="s">
        <v>278</v>
      </c>
      <c r="I24" s="226" t="s">
        <v>278</v>
      </c>
      <c r="J24" s="225" t="s">
        <v>278</v>
      </c>
      <c r="K24" s="228" t="s">
        <v>278</v>
      </c>
      <c r="L24" s="294" t="s">
        <v>278</v>
      </c>
      <c r="M24" s="228" t="s">
        <v>278</v>
      </c>
      <c r="N24" s="225" t="s">
        <v>278</v>
      </c>
      <c r="O24" s="226" t="s">
        <v>278</v>
      </c>
      <c r="P24" s="225" t="s">
        <v>278</v>
      </c>
      <c r="Q24" s="228" t="s">
        <v>278</v>
      </c>
      <c r="R24" s="294" t="s">
        <v>278</v>
      </c>
      <c r="S24" s="228" t="s">
        <v>278</v>
      </c>
      <c r="T24" s="225" t="s">
        <v>278</v>
      </c>
      <c r="U24" s="226" t="s">
        <v>278</v>
      </c>
      <c r="V24" s="225" t="s">
        <v>278</v>
      </c>
      <c r="W24" s="228" t="s">
        <v>278</v>
      </c>
      <c r="X24" s="294" t="s">
        <v>278</v>
      </c>
      <c r="Y24" s="228" t="s">
        <v>278</v>
      </c>
      <c r="Z24" s="225" t="s">
        <v>278</v>
      </c>
      <c r="AA24" s="226" t="s">
        <v>278</v>
      </c>
      <c r="AB24" s="225" t="s">
        <v>278</v>
      </c>
      <c r="AC24" s="226" t="s">
        <v>278</v>
      </c>
      <c r="AD24" s="225" t="s">
        <v>278</v>
      </c>
      <c r="AE24" s="228" t="s">
        <v>278</v>
      </c>
      <c r="AF24" s="294" t="s">
        <v>278</v>
      </c>
      <c r="AG24" s="228" t="s">
        <v>278</v>
      </c>
      <c r="AH24" s="294" t="s">
        <v>278</v>
      </c>
      <c r="AI24" s="228" t="s">
        <v>278</v>
      </c>
      <c r="AJ24" s="225" t="s">
        <v>278</v>
      </c>
      <c r="AK24" s="226" t="s">
        <v>278</v>
      </c>
      <c r="AL24" s="225" t="s">
        <v>278</v>
      </c>
      <c r="AM24" s="226" t="s">
        <v>278</v>
      </c>
      <c r="AN24" s="225" t="s">
        <v>278</v>
      </c>
      <c r="AO24" s="228" t="s">
        <v>278</v>
      </c>
      <c r="AP24" s="294" t="s">
        <v>278</v>
      </c>
      <c r="AQ24" s="228" t="s">
        <v>278</v>
      </c>
      <c r="AR24" s="294" t="s">
        <v>278</v>
      </c>
      <c r="AS24" s="228" t="s">
        <v>278</v>
      </c>
      <c r="AT24" s="225" t="s">
        <v>278</v>
      </c>
      <c r="AU24" s="226" t="s">
        <v>278</v>
      </c>
      <c r="AV24" s="225" t="s">
        <v>278</v>
      </c>
      <c r="AW24" s="226" t="s">
        <v>278</v>
      </c>
      <c r="AX24" s="225" t="s">
        <v>278</v>
      </c>
      <c r="AY24" s="228" t="s">
        <v>278</v>
      </c>
      <c r="AZ24" s="294" t="s">
        <v>278</v>
      </c>
      <c r="BA24" s="228" t="s">
        <v>278</v>
      </c>
      <c r="BB24" s="295"/>
    </row>
    <row r="25" spans="1:54" ht="42" hidden="1" customHeight="1">
      <c r="A25" s="462"/>
      <c r="B25" s="463"/>
      <c r="C25" s="464"/>
      <c r="D25" s="279" t="s">
        <v>268</v>
      </c>
      <c r="E25" s="213"/>
      <c r="F25" s="213"/>
      <c r="G25" s="280"/>
      <c r="H25" s="225" t="s">
        <v>278</v>
      </c>
      <c r="I25" s="226" t="s">
        <v>278</v>
      </c>
      <c r="J25" s="225" t="s">
        <v>278</v>
      </c>
      <c r="K25" s="228" t="s">
        <v>278</v>
      </c>
      <c r="L25" s="294" t="s">
        <v>278</v>
      </c>
      <c r="M25" s="228" t="s">
        <v>278</v>
      </c>
      <c r="N25" s="225" t="s">
        <v>278</v>
      </c>
      <c r="O25" s="226" t="s">
        <v>278</v>
      </c>
      <c r="P25" s="225" t="s">
        <v>278</v>
      </c>
      <c r="Q25" s="228" t="s">
        <v>278</v>
      </c>
      <c r="R25" s="294" t="s">
        <v>278</v>
      </c>
      <c r="S25" s="228" t="s">
        <v>278</v>
      </c>
      <c r="T25" s="225" t="s">
        <v>278</v>
      </c>
      <c r="U25" s="226" t="s">
        <v>278</v>
      </c>
      <c r="V25" s="225" t="s">
        <v>278</v>
      </c>
      <c r="W25" s="228" t="s">
        <v>278</v>
      </c>
      <c r="X25" s="294" t="s">
        <v>278</v>
      </c>
      <c r="Y25" s="228" t="s">
        <v>278</v>
      </c>
      <c r="Z25" s="225" t="s">
        <v>278</v>
      </c>
      <c r="AA25" s="226" t="s">
        <v>278</v>
      </c>
      <c r="AB25" s="225" t="s">
        <v>278</v>
      </c>
      <c r="AC25" s="226" t="s">
        <v>278</v>
      </c>
      <c r="AD25" s="225" t="s">
        <v>278</v>
      </c>
      <c r="AE25" s="228" t="s">
        <v>278</v>
      </c>
      <c r="AF25" s="294" t="s">
        <v>278</v>
      </c>
      <c r="AG25" s="228" t="s">
        <v>278</v>
      </c>
      <c r="AH25" s="294" t="s">
        <v>278</v>
      </c>
      <c r="AI25" s="228" t="s">
        <v>278</v>
      </c>
      <c r="AJ25" s="225" t="s">
        <v>278</v>
      </c>
      <c r="AK25" s="226" t="s">
        <v>278</v>
      </c>
      <c r="AL25" s="225" t="s">
        <v>278</v>
      </c>
      <c r="AM25" s="226" t="s">
        <v>278</v>
      </c>
      <c r="AN25" s="225" t="s">
        <v>278</v>
      </c>
      <c r="AO25" s="228" t="s">
        <v>278</v>
      </c>
      <c r="AP25" s="294" t="s">
        <v>278</v>
      </c>
      <c r="AQ25" s="228" t="s">
        <v>278</v>
      </c>
      <c r="AR25" s="294" t="s">
        <v>278</v>
      </c>
      <c r="AS25" s="228" t="s">
        <v>278</v>
      </c>
      <c r="AT25" s="225" t="s">
        <v>278</v>
      </c>
      <c r="AU25" s="226" t="s">
        <v>278</v>
      </c>
      <c r="AV25" s="225" t="s">
        <v>278</v>
      </c>
      <c r="AW25" s="226" t="s">
        <v>278</v>
      </c>
      <c r="AX25" s="225" t="s">
        <v>278</v>
      </c>
      <c r="AY25" s="228" t="s">
        <v>278</v>
      </c>
      <c r="AZ25" s="294" t="s">
        <v>278</v>
      </c>
      <c r="BA25" s="228" t="s">
        <v>278</v>
      </c>
      <c r="BB25" s="295"/>
    </row>
    <row r="26" spans="1:54" s="112" customFormat="1" ht="27.75" customHeight="1">
      <c r="A26" s="467" t="s">
        <v>312</v>
      </c>
      <c r="B26" s="468"/>
      <c r="C26" s="468"/>
      <c r="D26" s="468"/>
      <c r="E26" s="468"/>
      <c r="F26" s="468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68"/>
      <c r="AG26" s="468"/>
      <c r="AH26" s="468"/>
      <c r="AI26" s="468"/>
      <c r="AJ26" s="468"/>
      <c r="AK26" s="468"/>
      <c r="AL26" s="468"/>
      <c r="AM26" s="468"/>
      <c r="AN26" s="468"/>
      <c r="AO26" s="468"/>
      <c r="AP26" s="468"/>
      <c r="AQ26" s="468"/>
      <c r="AR26" s="468"/>
      <c r="AS26" s="468"/>
      <c r="AT26" s="468"/>
      <c r="AU26" s="468"/>
      <c r="AV26" s="468"/>
      <c r="AW26" s="468"/>
      <c r="AX26" s="468"/>
      <c r="AY26" s="468"/>
      <c r="AZ26" s="468"/>
      <c r="BA26" s="468"/>
      <c r="BB26" s="469"/>
    </row>
    <row r="27" spans="1:54" s="112" customFormat="1" ht="27.75" customHeight="1">
      <c r="A27" s="542" t="s">
        <v>405</v>
      </c>
      <c r="B27" s="543" t="s">
        <v>401</v>
      </c>
      <c r="C27" s="546" t="s">
        <v>402</v>
      </c>
      <c r="D27" s="210" t="s">
        <v>41</v>
      </c>
      <c r="E27" s="344">
        <f>E28+E29</f>
        <v>959.05400000000009</v>
      </c>
      <c r="F27" s="344">
        <f>F28+F29</f>
        <v>178</v>
      </c>
      <c r="G27" s="343"/>
      <c r="H27" s="343">
        <f t="shared" ref="H27:I27" si="21">H28+H29</f>
        <v>0</v>
      </c>
      <c r="I27" s="343">
        <f t="shared" si="21"/>
        <v>0</v>
      </c>
      <c r="J27" s="343"/>
      <c r="K27" s="343">
        <f t="shared" ref="K27:L27" si="22">K28+K29</f>
        <v>0</v>
      </c>
      <c r="L27" s="343">
        <f t="shared" si="22"/>
        <v>0</v>
      </c>
      <c r="M27" s="343"/>
      <c r="N27" s="343">
        <f t="shared" ref="N27:O27" si="23">N28+N29</f>
        <v>0</v>
      </c>
      <c r="O27" s="343">
        <f t="shared" si="23"/>
        <v>0</v>
      </c>
      <c r="P27" s="343"/>
      <c r="Q27" s="343">
        <f t="shared" ref="Q27:R27" si="24">Q28+Q29</f>
        <v>0</v>
      </c>
      <c r="R27" s="343">
        <f t="shared" si="24"/>
        <v>0</v>
      </c>
      <c r="S27" s="343"/>
      <c r="T27" s="343">
        <f t="shared" ref="T27:U27" si="25">T28+T29</f>
        <v>0</v>
      </c>
      <c r="U27" s="343">
        <f t="shared" si="25"/>
        <v>0</v>
      </c>
      <c r="V27" s="343"/>
      <c r="W27" s="343">
        <f t="shared" ref="W27:X27" si="26">W28+W29</f>
        <v>0</v>
      </c>
      <c r="X27" s="343">
        <f t="shared" si="26"/>
        <v>0</v>
      </c>
      <c r="Y27" s="343"/>
      <c r="Z27" s="343">
        <f t="shared" ref="Z27:AC27" si="27">Z28+Z29</f>
        <v>0</v>
      </c>
      <c r="AA27" s="343">
        <f t="shared" si="27"/>
        <v>0</v>
      </c>
      <c r="AB27" s="343">
        <f t="shared" si="27"/>
        <v>0</v>
      </c>
      <c r="AC27" s="343">
        <f t="shared" si="27"/>
        <v>0</v>
      </c>
      <c r="AD27" s="343"/>
      <c r="AE27" s="343">
        <f t="shared" ref="AE27:AH27" si="28">AE28+AE29</f>
        <v>0</v>
      </c>
      <c r="AF27" s="343">
        <f t="shared" si="28"/>
        <v>0</v>
      </c>
      <c r="AG27" s="343">
        <f t="shared" si="28"/>
        <v>0</v>
      </c>
      <c r="AH27" s="343">
        <f t="shared" si="28"/>
        <v>0</v>
      </c>
      <c r="AI27" s="343"/>
      <c r="AJ27" s="344">
        <f t="shared" ref="AJ27:AM27" si="29">AJ28+AJ29</f>
        <v>30</v>
      </c>
      <c r="AK27" s="344">
        <f t="shared" si="29"/>
        <v>0</v>
      </c>
      <c r="AL27" s="344">
        <f t="shared" si="29"/>
        <v>0</v>
      </c>
      <c r="AM27" s="344">
        <f t="shared" si="29"/>
        <v>30</v>
      </c>
      <c r="AN27" s="344"/>
      <c r="AO27" s="344">
        <f t="shared" ref="AO27:AR27" si="30">AO28+AO29</f>
        <v>228</v>
      </c>
      <c r="AP27" s="344">
        <f t="shared" si="30"/>
        <v>0</v>
      </c>
      <c r="AQ27" s="344">
        <f t="shared" si="30"/>
        <v>0</v>
      </c>
      <c r="AR27" s="344">
        <f t="shared" si="30"/>
        <v>148</v>
      </c>
      <c r="AS27" s="344"/>
      <c r="AT27" s="344">
        <f t="shared" ref="AT27:AW27" si="31">AT28+AT29</f>
        <v>197</v>
      </c>
      <c r="AU27" s="344">
        <f t="shared" si="31"/>
        <v>0</v>
      </c>
      <c r="AV27" s="344">
        <f t="shared" si="31"/>
        <v>0</v>
      </c>
      <c r="AW27" s="344">
        <f t="shared" si="31"/>
        <v>0</v>
      </c>
      <c r="AX27" s="344"/>
      <c r="AY27" s="344">
        <f t="shared" ref="AY27:AZ27" si="32">AY28+AY29</f>
        <v>504.05400000000003</v>
      </c>
      <c r="AZ27" s="343">
        <f t="shared" si="32"/>
        <v>0</v>
      </c>
      <c r="BA27" s="350"/>
      <c r="BB27" s="296"/>
    </row>
    <row r="28" spans="1:54" s="112" customFormat="1" ht="27.75" customHeight="1">
      <c r="A28" s="542"/>
      <c r="B28" s="544"/>
      <c r="C28" s="547"/>
      <c r="D28" s="297" t="s">
        <v>2</v>
      </c>
      <c r="E28" s="344">
        <f>E31</f>
        <v>709.69996000000003</v>
      </c>
      <c r="F28" s="343">
        <f>F31</f>
        <v>131.72</v>
      </c>
      <c r="G28" s="343"/>
      <c r="H28" s="343">
        <f t="shared" ref="H28:I28" si="33">H31</f>
        <v>0</v>
      </c>
      <c r="I28" s="343">
        <f t="shared" si="33"/>
        <v>0</v>
      </c>
      <c r="J28" s="343"/>
      <c r="K28" s="343">
        <f t="shared" ref="K28:L28" si="34">K31</f>
        <v>0</v>
      </c>
      <c r="L28" s="343">
        <f t="shared" si="34"/>
        <v>0</v>
      </c>
      <c r="M28" s="343"/>
      <c r="N28" s="343">
        <f t="shared" ref="N28:O28" si="35">N31</f>
        <v>0</v>
      </c>
      <c r="O28" s="343">
        <f t="shared" si="35"/>
        <v>0</v>
      </c>
      <c r="P28" s="343"/>
      <c r="Q28" s="343">
        <f t="shared" ref="Q28:R28" si="36">Q31</f>
        <v>0</v>
      </c>
      <c r="R28" s="343">
        <f t="shared" si="36"/>
        <v>0</v>
      </c>
      <c r="S28" s="343"/>
      <c r="T28" s="343">
        <f t="shared" ref="T28:U28" si="37">T31</f>
        <v>0</v>
      </c>
      <c r="U28" s="343">
        <f t="shared" si="37"/>
        <v>0</v>
      </c>
      <c r="V28" s="343"/>
      <c r="W28" s="343">
        <f t="shared" ref="W28:X28" si="38">W31</f>
        <v>0</v>
      </c>
      <c r="X28" s="343">
        <f t="shared" si="38"/>
        <v>0</v>
      </c>
      <c r="Y28" s="343"/>
      <c r="Z28" s="343">
        <f t="shared" ref="Z28:AC28" si="39">Z31</f>
        <v>0</v>
      </c>
      <c r="AA28" s="343">
        <f t="shared" si="39"/>
        <v>0</v>
      </c>
      <c r="AB28" s="343">
        <f t="shared" si="39"/>
        <v>0</v>
      </c>
      <c r="AC28" s="343">
        <f t="shared" si="39"/>
        <v>0</v>
      </c>
      <c r="AD28" s="343"/>
      <c r="AE28" s="343">
        <f t="shared" ref="AE28:AH28" si="40">AE31</f>
        <v>0</v>
      </c>
      <c r="AF28" s="343">
        <f t="shared" si="40"/>
        <v>0</v>
      </c>
      <c r="AG28" s="343">
        <f t="shared" si="40"/>
        <v>0</v>
      </c>
      <c r="AH28" s="343">
        <f t="shared" si="40"/>
        <v>0</v>
      </c>
      <c r="AI28" s="343"/>
      <c r="AJ28" s="343">
        <f t="shared" ref="AJ28:AM28" si="41">AJ31</f>
        <v>22.2</v>
      </c>
      <c r="AK28" s="343">
        <f t="shared" si="41"/>
        <v>0</v>
      </c>
      <c r="AL28" s="343">
        <f t="shared" si="41"/>
        <v>0</v>
      </c>
      <c r="AM28" s="343">
        <f t="shared" si="41"/>
        <v>22.2</v>
      </c>
      <c r="AN28" s="343"/>
      <c r="AO28" s="343">
        <f t="shared" ref="AO28:AR28" si="42">AO31</f>
        <v>168.72</v>
      </c>
      <c r="AP28" s="343">
        <f t="shared" si="42"/>
        <v>0</v>
      </c>
      <c r="AQ28" s="343">
        <f t="shared" si="42"/>
        <v>0</v>
      </c>
      <c r="AR28" s="343">
        <f t="shared" si="42"/>
        <v>109.52</v>
      </c>
      <c r="AS28" s="343"/>
      <c r="AT28" s="343">
        <f t="shared" ref="AT28:AW28" si="43">AT31</f>
        <v>145.78</v>
      </c>
      <c r="AU28" s="343">
        <f t="shared" si="43"/>
        <v>0</v>
      </c>
      <c r="AV28" s="343">
        <f t="shared" si="43"/>
        <v>0</v>
      </c>
      <c r="AW28" s="343">
        <f t="shared" si="43"/>
        <v>0</v>
      </c>
      <c r="AX28" s="343"/>
      <c r="AY28" s="343">
        <f t="shared" ref="AY28:AZ28" si="44">AY31</f>
        <v>372.99996000000004</v>
      </c>
      <c r="AZ28" s="343">
        <f t="shared" si="44"/>
        <v>0</v>
      </c>
      <c r="BA28" s="350"/>
      <c r="BB28" s="296"/>
    </row>
    <row r="29" spans="1:54" s="112" customFormat="1" ht="27.75" customHeight="1">
      <c r="A29" s="542"/>
      <c r="B29" s="545"/>
      <c r="C29" s="548"/>
      <c r="D29" s="297" t="s">
        <v>43</v>
      </c>
      <c r="E29" s="343">
        <f>E32</f>
        <v>249.35404</v>
      </c>
      <c r="F29" s="343">
        <f>F32</f>
        <v>46.279999999999994</v>
      </c>
      <c r="G29" s="343"/>
      <c r="H29" s="343">
        <f t="shared" ref="H29:I29" si="45">H32</f>
        <v>0</v>
      </c>
      <c r="I29" s="343">
        <f t="shared" si="45"/>
        <v>0</v>
      </c>
      <c r="J29" s="343"/>
      <c r="K29" s="343">
        <f t="shared" ref="K29:L29" si="46">K32</f>
        <v>0</v>
      </c>
      <c r="L29" s="343">
        <f t="shared" si="46"/>
        <v>0</v>
      </c>
      <c r="M29" s="343"/>
      <c r="N29" s="343">
        <f t="shared" ref="N29:O29" si="47">N32</f>
        <v>0</v>
      </c>
      <c r="O29" s="343">
        <f t="shared" si="47"/>
        <v>0</v>
      </c>
      <c r="P29" s="343"/>
      <c r="Q29" s="343">
        <f t="shared" ref="Q29:R29" si="48">Q32</f>
        <v>0</v>
      </c>
      <c r="R29" s="343">
        <f t="shared" si="48"/>
        <v>0</v>
      </c>
      <c r="S29" s="343"/>
      <c r="T29" s="343">
        <f t="shared" ref="T29:U29" si="49">T32</f>
        <v>0</v>
      </c>
      <c r="U29" s="343">
        <f t="shared" si="49"/>
        <v>0</v>
      </c>
      <c r="V29" s="343"/>
      <c r="W29" s="343">
        <f t="shared" ref="W29:X29" si="50">W32</f>
        <v>0</v>
      </c>
      <c r="X29" s="343">
        <f t="shared" si="50"/>
        <v>0</v>
      </c>
      <c r="Y29" s="343"/>
      <c r="Z29" s="343">
        <f t="shared" ref="Z29:AC29" si="51">Z32</f>
        <v>0</v>
      </c>
      <c r="AA29" s="343">
        <f t="shared" si="51"/>
        <v>0</v>
      </c>
      <c r="AB29" s="343">
        <f t="shared" si="51"/>
        <v>0</v>
      </c>
      <c r="AC29" s="343">
        <f t="shared" si="51"/>
        <v>0</v>
      </c>
      <c r="AD29" s="343"/>
      <c r="AE29" s="343">
        <f t="shared" ref="AE29:AH29" si="52">AE32</f>
        <v>0</v>
      </c>
      <c r="AF29" s="343">
        <f t="shared" si="52"/>
        <v>0</v>
      </c>
      <c r="AG29" s="343">
        <f t="shared" si="52"/>
        <v>0</v>
      </c>
      <c r="AH29" s="343">
        <f t="shared" si="52"/>
        <v>0</v>
      </c>
      <c r="AI29" s="343"/>
      <c r="AJ29" s="343">
        <f t="shared" ref="AJ29:AM29" si="53">AJ32</f>
        <v>7.8</v>
      </c>
      <c r="AK29" s="343">
        <f t="shared" si="53"/>
        <v>0</v>
      </c>
      <c r="AL29" s="343">
        <f t="shared" si="53"/>
        <v>0</v>
      </c>
      <c r="AM29" s="343">
        <f t="shared" si="53"/>
        <v>7.8</v>
      </c>
      <c r="AN29" s="343"/>
      <c r="AO29" s="343">
        <f t="shared" ref="AO29:AR29" si="54">AO32</f>
        <v>59.28</v>
      </c>
      <c r="AP29" s="343">
        <f t="shared" si="54"/>
        <v>0</v>
      </c>
      <c r="AQ29" s="343">
        <f t="shared" si="54"/>
        <v>0</v>
      </c>
      <c r="AR29" s="343">
        <f t="shared" si="54"/>
        <v>38.479999999999997</v>
      </c>
      <c r="AS29" s="343"/>
      <c r="AT29" s="343">
        <f t="shared" ref="AT29:AW29" si="55">AT32</f>
        <v>51.22</v>
      </c>
      <c r="AU29" s="343">
        <f t="shared" si="55"/>
        <v>0</v>
      </c>
      <c r="AV29" s="343">
        <f t="shared" si="55"/>
        <v>0</v>
      </c>
      <c r="AW29" s="343">
        <f t="shared" si="55"/>
        <v>0</v>
      </c>
      <c r="AX29" s="343"/>
      <c r="AY29" s="343">
        <f t="shared" ref="AY29:AZ29" si="56">AY32</f>
        <v>131.05403999999999</v>
      </c>
      <c r="AZ29" s="343">
        <f t="shared" si="56"/>
        <v>0</v>
      </c>
      <c r="BA29" s="350"/>
      <c r="BB29" s="296"/>
    </row>
    <row r="30" spans="1:54" ht="18.75" customHeight="1">
      <c r="A30" s="449" t="s">
        <v>3</v>
      </c>
      <c r="B30" s="449" t="s">
        <v>290</v>
      </c>
      <c r="C30" s="454" t="s">
        <v>292</v>
      </c>
      <c r="D30" s="161" t="s">
        <v>41</v>
      </c>
      <c r="E30" s="351">
        <f>E33+E36</f>
        <v>959.05400000000009</v>
      </c>
      <c r="F30" s="351">
        <f t="shared" ref="F30:G30" si="57">F33+F36</f>
        <v>178</v>
      </c>
      <c r="G30" s="351">
        <f t="shared" si="57"/>
        <v>0</v>
      </c>
      <c r="H30" s="351">
        <f t="shared" ref="H30:P30" si="58">H33+H36</f>
        <v>0</v>
      </c>
      <c r="I30" s="351">
        <f t="shared" si="58"/>
        <v>0</v>
      </c>
      <c r="J30" s="351">
        <f t="shared" si="58"/>
        <v>0</v>
      </c>
      <c r="K30" s="351">
        <f t="shared" si="58"/>
        <v>0</v>
      </c>
      <c r="L30" s="351">
        <f t="shared" si="58"/>
        <v>0</v>
      </c>
      <c r="M30" s="351">
        <f t="shared" si="58"/>
        <v>0</v>
      </c>
      <c r="N30" s="351">
        <f t="shared" si="58"/>
        <v>0</v>
      </c>
      <c r="O30" s="351">
        <f t="shared" si="58"/>
        <v>0</v>
      </c>
      <c r="P30" s="351">
        <f t="shared" si="58"/>
        <v>0</v>
      </c>
      <c r="Q30" s="351">
        <f t="shared" ref="Q30:BA30" si="59">Q33+Q36</f>
        <v>0</v>
      </c>
      <c r="R30" s="351">
        <f t="shared" si="59"/>
        <v>0</v>
      </c>
      <c r="S30" s="351">
        <f t="shared" si="59"/>
        <v>0</v>
      </c>
      <c r="T30" s="351">
        <f t="shared" si="59"/>
        <v>0</v>
      </c>
      <c r="U30" s="351">
        <f t="shared" si="59"/>
        <v>0</v>
      </c>
      <c r="V30" s="351">
        <f t="shared" si="59"/>
        <v>0</v>
      </c>
      <c r="W30" s="351">
        <f t="shared" si="59"/>
        <v>0</v>
      </c>
      <c r="X30" s="351">
        <f t="shared" si="59"/>
        <v>0</v>
      </c>
      <c r="Y30" s="351">
        <f t="shared" si="59"/>
        <v>0</v>
      </c>
      <c r="Z30" s="351">
        <f t="shared" si="59"/>
        <v>0</v>
      </c>
      <c r="AA30" s="351">
        <f t="shared" si="59"/>
        <v>0</v>
      </c>
      <c r="AB30" s="351">
        <f t="shared" si="59"/>
        <v>0</v>
      </c>
      <c r="AC30" s="351">
        <f t="shared" si="59"/>
        <v>0</v>
      </c>
      <c r="AD30" s="351">
        <f t="shared" si="59"/>
        <v>0</v>
      </c>
      <c r="AE30" s="351">
        <f t="shared" si="59"/>
        <v>0</v>
      </c>
      <c r="AF30" s="351">
        <f t="shared" si="59"/>
        <v>0</v>
      </c>
      <c r="AG30" s="351">
        <f t="shared" si="59"/>
        <v>0</v>
      </c>
      <c r="AH30" s="351">
        <f t="shared" si="59"/>
        <v>0</v>
      </c>
      <c r="AI30" s="351">
        <f t="shared" si="59"/>
        <v>0</v>
      </c>
      <c r="AJ30" s="351">
        <f t="shared" si="59"/>
        <v>30</v>
      </c>
      <c r="AK30" s="351">
        <f t="shared" si="59"/>
        <v>0</v>
      </c>
      <c r="AL30" s="351">
        <f t="shared" si="59"/>
        <v>0</v>
      </c>
      <c r="AM30" s="351">
        <f t="shared" si="59"/>
        <v>30</v>
      </c>
      <c r="AN30" s="351">
        <f t="shared" si="59"/>
        <v>0</v>
      </c>
      <c r="AO30" s="351">
        <f t="shared" si="59"/>
        <v>228</v>
      </c>
      <c r="AP30" s="351">
        <f t="shared" si="59"/>
        <v>0</v>
      </c>
      <c r="AQ30" s="351">
        <f t="shared" si="59"/>
        <v>0</v>
      </c>
      <c r="AR30" s="351">
        <f t="shared" si="59"/>
        <v>148</v>
      </c>
      <c r="AS30" s="351">
        <f t="shared" si="59"/>
        <v>0</v>
      </c>
      <c r="AT30" s="351">
        <f t="shared" si="59"/>
        <v>197</v>
      </c>
      <c r="AU30" s="351">
        <f t="shared" si="59"/>
        <v>0</v>
      </c>
      <c r="AV30" s="351">
        <f t="shared" si="59"/>
        <v>0</v>
      </c>
      <c r="AW30" s="351">
        <f t="shared" si="59"/>
        <v>0</v>
      </c>
      <c r="AX30" s="351">
        <f t="shared" si="59"/>
        <v>0</v>
      </c>
      <c r="AY30" s="351">
        <f t="shared" si="59"/>
        <v>504.05400000000003</v>
      </c>
      <c r="AZ30" s="351">
        <f t="shared" si="59"/>
        <v>0</v>
      </c>
      <c r="BA30" s="351">
        <f t="shared" si="59"/>
        <v>0</v>
      </c>
      <c r="BB30" s="454"/>
    </row>
    <row r="31" spans="1:54" ht="46.5" customHeight="1">
      <c r="A31" s="449"/>
      <c r="B31" s="449"/>
      <c r="C31" s="455"/>
      <c r="D31" s="299" t="s">
        <v>2</v>
      </c>
      <c r="E31" s="351">
        <f>E34+E37</f>
        <v>709.69996000000003</v>
      </c>
      <c r="F31" s="351">
        <f t="shared" ref="F31:G31" si="60">F34+F37</f>
        <v>131.72</v>
      </c>
      <c r="G31" s="351">
        <f t="shared" si="60"/>
        <v>0</v>
      </c>
      <c r="H31" s="351">
        <f t="shared" ref="H31:P31" si="61">H34+H37</f>
        <v>0</v>
      </c>
      <c r="I31" s="351">
        <f t="shared" si="61"/>
        <v>0</v>
      </c>
      <c r="J31" s="351">
        <f t="shared" si="61"/>
        <v>0</v>
      </c>
      <c r="K31" s="351">
        <f t="shared" si="61"/>
        <v>0</v>
      </c>
      <c r="L31" s="351">
        <f t="shared" si="61"/>
        <v>0</v>
      </c>
      <c r="M31" s="351">
        <f t="shared" si="61"/>
        <v>0</v>
      </c>
      <c r="N31" s="351">
        <f t="shared" si="61"/>
        <v>0</v>
      </c>
      <c r="O31" s="351">
        <f t="shared" si="61"/>
        <v>0</v>
      </c>
      <c r="P31" s="351">
        <f t="shared" si="61"/>
        <v>0</v>
      </c>
      <c r="Q31" s="351">
        <f t="shared" ref="Q31:BA31" si="62">Q34+Q37</f>
        <v>0</v>
      </c>
      <c r="R31" s="351">
        <f t="shared" si="62"/>
        <v>0</v>
      </c>
      <c r="S31" s="351">
        <f t="shared" si="62"/>
        <v>0</v>
      </c>
      <c r="T31" s="351">
        <f t="shared" si="62"/>
        <v>0</v>
      </c>
      <c r="U31" s="351">
        <f t="shared" si="62"/>
        <v>0</v>
      </c>
      <c r="V31" s="351">
        <f t="shared" si="62"/>
        <v>0</v>
      </c>
      <c r="W31" s="351">
        <f t="shared" si="62"/>
        <v>0</v>
      </c>
      <c r="X31" s="351">
        <f t="shared" si="62"/>
        <v>0</v>
      </c>
      <c r="Y31" s="351">
        <f t="shared" si="62"/>
        <v>0</v>
      </c>
      <c r="Z31" s="351">
        <f t="shared" si="62"/>
        <v>0</v>
      </c>
      <c r="AA31" s="351">
        <f t="shared" si="62"/>
        <v>0</v>
      </c>
      <c r="AB31" s="351">
        <f t="shared" si="62"/>
        <v>0</v>
      </c>
      <c r="AC31" s="351">
        <f t="shared" si="62"/>
        <v>0</v>
      </c>
      <c r="AD31" s="351">
        <f t="shared" si="62"/>
        <v>0</v>
      </c>
      <c r="AE31" s="351">
        <f t="shared" si="62"/>
        <v>0</v>
      </c>
      <c r="AF31" s="351">
        <f t="shared" si="62"/>
        <v>0</v>
      </c>
      <c r="AG31" s="351">
        <f t="shared" si="62"/>
        <v>0</v>
      </c>
      <c r="AH31" s="351">
        <f t="shared" si="62"/>
        <v>0</v>
      </c>
      <c r="AI31" s="351">
        <f t="shared" si="62"/>
        <v>0</v>
      </c>
      <c r="AJ31" s="351">
        <f t="shared" si="62"/>
        <v>22.2</v>
      </c>
      <c r="AK31" s="351">
        <f t="shared" si="62"/>
        <v>0</v>
      </c>
      <c r="AL31" s="351">
        <f t="shared" si="62"/>
        <v>0</v>
      </c>
      <c r="AM31" s="351">
        <f t="shared" si="62"/>
        <v>22.2</v>
      </c>
      <c r="AN31" s="351">
        <f t="shared" si="62"/>
        <v>0</v>
      </c>
      <c r="AO31" s="351">
        <f t="shared" si="62"/>
        <v>168.72</v>
      </c>
      <c r="AP31" s="351">
        <f t="shared" si="62"/>
        <v>0</v>
      </c>
      <c r="AQ31" s="351">
        <f t="shared" si="62"/>
        <v>0</v>
      </c>
      <c r="AR31" s="351">
        <f t="shared" si="62"/>
        <v>109.52</v>
      </c>
      <c r="AS31" s="351">
        <f t="shared" si="62"/>
        <v>0</v>
      </c>
      <c r="AT31" s="351">
        <f t="shared" si="62"/>
        <v>145.78</v>
      </c>
      <c r="AU31" s="351">
        <f t="shared" si="62"/>
        <v>0</v>
      </c>
      <c r="AV31" s="351">
        <f t="shared" si="62"/>
        <v>0</v>
      </c>
      <c r="AW31" s="351">
        <f t="shared" si="62"/>
        <v>0</v>
      </c>
      <c r="AX31" s="351">
        <f t="shared" si="62"/>
        <v>0</v>
      </c>
      <c r="AY31" s="351">
        <f t="shared" si="62"/>
        <v>372.99996000000004</v>
      </c>
      <c r="AZ31" s="351">
        <f t="shared" si="62"/>
        <v>0</v>
      </c>
      <c r="BA31" s="351">
        <f t="shared" si="62"/>
        <v>0</v>
      </c>
      <c r="BB31" s="455"/>
    </row>
    <row r="32" spans="1:54" ht="29.25" customHeight="1">
      <c r="A32" s="449"/>
      <c r="B32" s="449"/>
      <c r="C32" s="470"/>
      <c r="D32" s="299" t="s">
        <v>43</v>
      </c>
      <c r="E32" s="351">
        <f>E35+E38</f>
        <v>249.35404</v>
      </c>
      <c r="F32" s="351">
        <f t="shared" ref="F32:G32" si="63">F35+F38</f>
        <v>46.279999999999994</v>
      </c>
      <c r="G32" s="351">
        <f t="shared" si="63"/>
        <v>0</v>
      </c>
      <c r="H32" s="351">
        <f t="shared" ref="H32:P32" si="64">H35+H38</f>
        <v>0</v>
      </c>
      <c r="I32" s="351">
        <f t="shared" si="64"/>
        <v>0</v>
      </c>
      <c r="J32" s="351">
        <f t="shared" si="64"/>
        <v>0</v>
      </c>
      <c r="K32" s="351">
        <f t="shared" si="64"/>
        <v>0</v>
      </c>
      <c r="L32" s="351">
        <f t="shared" si="64"/>
        <v>0</v>
      </c>
      <c r="M32" s="351">
        <f t="shared" si="64"/>
        <v>0</v>
      </c>
      <c r="N32" s="351">
        <f t="shared" si="64"/>
        <v>0</v>
      </c>
      <c r="O32" s="351">
        <f t="shared" si="64"/>
        <v>0</v>
      </c>
      <c r="P32" s="351">
        <f t="shared" si="64"/>
        <v>0</v>
      </c>
      <c r="Q32" s="351">
        <f t="shared" ref="Q32:BA32" si="65">Q35+Q38</f>
        <v>0</v>
      </c>
      <c r="R32" s="351">
        <f t="shared" si="65"/>
        <v>0</v>
      </c>
      <c r="S32" s="351">
        <f t="shared" si="65"/>
        <v>0</v>
      </c>
      <c r="T32" s="351">
        <f t="shared" si="65"/>
        <v>0</v>
      </c>
      <c r="U32" s="351">
        <f t="shared" si="65"/>
        <v>0</v>
      </c>
      <c r="V32" s="351">
        <f t="shared" si="65"/>
        <v>0</v>
      </c>
      <c r="W32" s="351">
        <f t="shared" si="65"/>
        <v>0</v>
      </c>
      <c r="X32" s="351">
        <f t="shared" si="65"/>
        <v>0</v>
      </c>
      <c r="Y32" s="351">
        <f t="shared" si="65"/>
        <v>0</v>
      </c>
      <c r="Z32" s="351">
        <f t="shared" si="65"/>
        <v>0</v>
      </c>
      <c r="AA32" s="351">
        <f t="shared" si="65"/>
        <v>0</v>
      </c>
      <c r="AB32" s="351">
        <f t="shared" si="65"/>
        <v>0</v>
      </c>
      <c r="AC32" s="351">
        <f t="shared" si="65"/>
        <v>0</v>
      </c>
      <c r="AD32" s="351">
        <f t="shared" si="65"/>
        <v>0</v>
      </c>
      <c r="AE32" s="351">
        <f t="shared" si="65"/>
        <v>0</v>
      </c>
      <c r="AF32" s="351">
        <f t="shared" si="65"/>
        <v>0</v>
      </c>
      <c r="AG32" s="351">
        <f t="shared" si="65"/>
        <v>0</v>
      </c>
      <c r="AH32" s="351">
        <f t="shared" si="65"/>
        <v>0</v>
      </c>
      <c r="AI32" s="351">
        <f t="shared" si="65"/>
        <v>0</v>
      </c>
      <c r="AJ32" s="351">
        <f t="shared" si="65"/>
        <v>7.8</v>
      </c>
      <c r="AK32" s="351">
        <f t="shared" si="65"/>
        <v>0</v>
      </c>
      <c r="AL32" s="351">
        <f t="shared" si="65"/>
        <v>0</v>
      </c>
      <c r="AM32" s="351">
        <f t="shared" si="65"/>
        <v>7.8</v>
      </c>
      <c r="AN32" s="351">
        <f t="shared" si="65"/>
        <v>0</v>
      </c>
      <c r="AO32" s="351">
        <f t="shared" si="65"/>
        <v>59.28</v>
      </c>
      <c r="AP32" s="351">
        <f t="shared" si="65"/>
        <v>0</v>
      </c>
      <c r="AQ32" s="351">
        <f t="shared" si="65"/>
        <v>0</v>
      </c>
      <c r="AR32" s="351">
        <f t="shared" si="65"/>
        <v>38.479999999999997</v>
      </c>
      <c r="AS32" s="351">
        <f t="shared" si="65"/>
        <v>0</v>
      </c>
      <c r="AT32" s="351">
        <f t="shared" si="65"/>
        <v>51.22</v>
      </c>
      <c r="AU32" s="351">
        <f t="shared" si="65"/>
        <v>0</v>
      </c>
      <c r="AV32" s="351">
        <f t="shared" si="65"/>
        <v>0</v>
      </c>
      <c r="AW32" s="351">
        <f t="shared" si="65"/>
        <v>0</v>
      </c>
      <c r="AX32" s="351">
        <f t="shared" si="65"/>
        <v>0</v>
      </c>
      <c r="AY32" s="351">
        <f t="shared" si="65"/>
        <v>131.05403999999999</v>
      </c>
      <c r="AZ32" s="351">
        <f t="shared" si="65"/>
        <v>0</v>
      </c>
      <c r="BA32" s="351">
        <f t="shared" si="65"/>
        <v>0</v>
      </c>
      <c r="BB32" s="455"/>
    </row>
    <row r="33" spans="1:54" ht="26.25" customHeight="1">
      <c r="A33" s="448" t="s">
        <v>269</v>
      </c>
      <c r="B33" s="448" t="s">
        <v>291</v>
      </c>
      <c r="C33" s="448"/>
      <c r="D33" s="162" t="s">
        <v>41</v>
      </c>
      <c r="E33" s="352">
        <f t="shared" ref="E33:E38" si="66">H33+K33+N33+Q33+T33+W33+Z33+AE33+AJ33+AO33+AT33+AY33</f>
        <v>148</v>
      </c>
      <c r="F33" s="352">
        <f t="shared" ref="F33:G38" si="67">I33+L33+O33+R33+U33+X33+AC33+AH33+AM33+AR33+AW33+AZ33</f>
        <v>148</v>
      </c>
      <c r="G33" s="352">
        <f t="shared" si="67"/>
        <v>0</v>
      </c>
      <c r="H33" s="353">
        <f t="shared" ref="H33:AN33" si="68">H34+H35</f>
        <v>0</v>
      </c>
      <c r="I33" s="353">
        <f t="shared" si="68"/>
        <v>0</v>
      </c>
      <c r="J33" s="353">
        <f t="shared" si="68"/>
        <v>0</v>
      </c>
      <c r="K33" s="354">
        <f t="shared" si="68"/>
        <v>0</v>
      </c>
      <c r="L33" s="354">
        <f t="shared" si="68"/>
        <v>0</v>
      </c>
      <c r="M33" s="354">
        <f t="shared" si="68"/>
        <v>0</v>
      </c>
      <c r="N33" s="353">
        <f t="shared" si="68"/>
        <v>0</v>
      </c>
      <c r="O33" s="353">
        <f t="shared" si="68"/>
        <v>0</v>
      </c>
      <c r="P33" s="353">
        <f t="shared" si="68"/>
        <v>0</v>
      </c>
      <c r="Q33" s="354">
        <f t="shared" si="68"/>
        <v>0</v>
      </c>
      <c r="R33" s="354">
        <f t="shared" si="68"/>
        <v>0</v>
      </c>
      <c r="S33" s="354">
        <f t="shared" si="68"/>
        <v>0</v>
      </c>
      <c r="T33" s="353">
        <f t="shared" si="68"/>
        <v>0</v>
      </c>
      <c r="U33" s="353">
        <f t="shared" si="68"/>
        <v>0</v>
      </c>
      <c r="V33" s="353">
        <f t="shared" si="68"/>
        <v>0</v>
      </c>
      <c r="W33" s="354">
        <f t="shared" si="68"/>
        <v>0</v>
      </c>
      <c r="X33" s="354">
        <f t="shared" si="68"/>
        <v>0</v>
      </c>
      <c r="Y33" s="354">
        <f t="shared" si="68"/>
        <v>0</v>
      </c>
      <c r="Z33" s="353">
        <f t="shared" si="68"/>
        <v>0</v>
      </c>
      <c r="AA33" s="353">
        <f t="shared" si="68"/>
        <v>0</v>
      </c>
      <c r="AB33" s="353">
        <f t="shared" si="68"/>
        <v>0</v>
      </c>
      <c r="AC33" s="353">
        <f t="shared" si="68"/>
        <v>0</v>
      </c>
      <c r="AD33" s="353">
        <f t="shared" si="68"/>
        <v>0</v>
      </c>
      <c r="AE33" s="354">
        <f t="shared" si="68"/>
        <v>0</v>
      </c>
      <c r="AF33" s="354">
        <f t="shared" si="68"/>
        <v>0</v>
      </c>
      <c r="AG33" s="354">
        <f t="shared" si="68"/>
        <v>0</v>
      </c>
      <c r="AH33" s="354">
        <f t="shared" si="68"/>
        <v>0</v>
      </c>
      <c r="AI33" s="354">
        <f t="shared" si="68"/>
        <v>0</v>
      </c>
      <c r="AJ33" s="353">
        <f t="shared" si="68"/>
        <v>0</v>
      </c>
      <c r="AK33" s="353">
        <f t="shared" si="68"/>
        <v>0</v>
      </c>
      <c r="AL33" s="353">
        <f t="shared" si="68"/>
        <v>0</v>
      </c>
      <c r="AM33" s="353">
        <f t="shared" si="68"/>
        <v>0</v>
      </c>
      <c r="AN33" s="353">
        <f t="shared" si="68"/>
        <v>0</v>
      </c>
      <c r="AO33" s="354">
        <f>AO34+AO35</f>
        <v>148</v>
      </c>
      <c r="AP33" s="354"/>
      <c r="AQ33" s="354"/>
      <c r="AR33" s="354">
        <f t="shared" ref="AR33:BA33" si="69">AR34+AR35</f>
        <v>148</v>
      </c>
      <c r="AS33" s="354">
        <f t="shared" si="69"/>
        <v>0</v>
      </c>
      <c r="AT33" s="353">
        <f t="shared" si="69"/>
        <v>0</v>
      </c>
      <c r="AU33" s="353">
        <f t="shared" si="69"/>
        <v>0</v>
      </c>
      <c r="AV33" s="353">
        <f t="shared" si="69"/>
        <v>0</v>
      </c>
      <c r="AW33" s="353">
        <f t="shared" si="69"/>
        <v>0</v>
      </c>
      <c r="AX33" s="353">
        <f t="shared" si="69"/>
        <v>0</v>
      </c>
      <c r="AY33" s="354">
        <f t="shared" si="69"/>
        <v>0</v>
      </c>
      <c r="AZ33" s="354">
        <f t="shared" si="69"/>
        <v>0</v>
      </c>
      <c r="BA33" s="354">
        <f t="shared" si="69"/>
        <v>0</v>
      </c>
      <c r="BB33" s="445"/>
    </row>
    <row r="34" spans="1:54" ht="41.25" customHeight="1">
      <c r="A34" s="448"/>
      <c r="B34" s="448"/>
      <c r="C34" s="448"/>
      <c r="D34" s="300" t="s">
        <v>2</v>
      </c>
      <c r="E34" s="352">
        <f t="shared" si="66"/>
        <v>109.52</v>
      </c>
      <c r="F34" s="352">
        <f t="shared" si="67"/>
        <v>109.52</v>
      </c>
      <c r="G34" s="352">
        <f t="shared" si="67"/>
        <v>0</v>
      </c>
      <c r="H34" s="353"/>
      <c r="I34" s="353"/>
      <c r="J34" s="353"/>
      <c r="K34" s="354"/>
      <c r="L34" s="354"/>
      <c r="M34" s="354"/>
      <c r="N34" s="353"/>
      <c r="O34" s="353"/>
      <c r="P34" s="353"/>
      <c r="Q34" s="354"/>
      <c r="R34" s="354"/>
      <c r="S34" s="354"/>
      <c r="T34" s="353"/>
      <c r="U34" s="353"/>
      <c r="V34" s="353"/>
      <c r="W34" s="354"/>
      <c r="X34" s="354"/>
      <c r="Y34" s="354"/>
      <c r="Z34" s="353"/>
      <c r="AA34" s="353"/>
      <c r="AB34" s="353"/>
      <c r="AC34" s="353"/>
      <c r="AD34" s="353"/>
      <c r="AE34" s="354"/>
      <c r="AF34" s="354"/>
      <c r="AG34" s="354"/>
      <c r="AH34" s="354"/>
      <c r="AI34" s="354"/>
      <c r="AJ34" s="353"/>
      <c r="AK34" s="353"/>
      <c r="AL34" s="353"/>
      <c r="AM34" s="353"/>
      <c r="AN34" s="353"/>
      <c r="AO34" s="354">
        <f>129.5-19.98</f>
        <v>109.52</v>
      </c>
      <c r="AP34" s="354"/>
      <c r="AQ34" s="354"/>
      <c r="AR34" s="354">
        <v>109.52</v>
      </c>
      <c r="AS34" s="354"/>
      <c r="AT34" s="353"/>
      <c r="AU34" s="353"/>
      <c r="AV34" s="353"/>
      <c r="AW34" s="353"/>
      <c r="AX34" s="353"/>
      <c r="AY34" s="354"/>
      <c r="AZ34" s="354"/>
      <c r="BA34" s="354"/>
      <c r="BB34" s="446"/>
    </row>
    <row r="35" spans="1:54" ht="30.75" customHeight="1">
      <c r="A35" s="448"/>
      <c r="B35" s="448"/>
      <c r="C35" s="448"/>
      <c r="D35" s="300" t="s">
        <v>43</v>
      </c>
      <c r="E35" s="352">
        <f t="shared" si="66"/>
        <v>38.480000000000004</v>
      </c>
      <c r="F35" s="352">
        <f t="shared" si="67"/>
        <v>38.479999999999997</v>
      </c>
      <c r="G35" s="352">
        <f t="shared" si="67"/>
        <v>0</v>
      </c>
      <c r="H35" s="353"/>
      <c r="I35" s="353"/>
      <c r="J35" s="353"/>
      <c r="K35" s="354"/>
      <c r="L35" s="354"/>
      <c r="M35" s="354"/>
      <c r="N35" s="353"/>
      <c r="O35" s="353"/>
      <c r="P35" s="353"/>
      <c r="Q35" s="354"/>
      <c r="R35" s="354"/>
      <c r="S35" s="354"/>
      <c r="T35" s="353"/>
      <c r="U35" s="353"/>
      <c r="V35" s="353"/>
      <c r="W35" s="354"/>
      <c r="X35" s="354"/>
      <c r="Y35" s="354"/>
      <c r="Z35" s="353"/>
      <c r="AA35" s="353"/>
      <c r="AB35" s="353"/>
      <c r="AC35" s="353"/>
      <c r="AD35" s="353"/>
      <c r="AE35" s="354"/>
      <c r="AF35" s="354"/>
      <c r="AG35" s="354"/>
      <c r="AH35" s="354"/>
      <c r="AI35" s="354"/>
      <c r="AJ35" s="353"/>
      <c r="AK35" s="353"/>
      <c r="AL35" s="353"/>
      <c r="AM35" s="353"/>
      <c r="AN35" s="353"/>
      <c r="AO35" s="354">
        <f>45.5-7.02</f>
        <v>38.480000000000004</v>
      </c>
      <c r="AP35" s="354"/>
      <c r="AQ35" s="354"/>
      <c r="AR35" s="354">
        <v>38.479999999999997</v>
      </c>
      <c r="AS35" s="354"/>
      <c r="AT35" s="353"/>
      <c r="AU35" s="353"/>
      <c r="AV35" s="353"/>
      <c r="AW35" s="353"/>
      <c r="AX35" s="353"/>
      <c r="AY35" s="354"/>
      <c r="AZ35" s="354"/>
      <c r="BA35" s="354"/>
      <c r="BB35" s="446"/>
    </row>
    <row r="36" spans="1:54" ht="24.75" customHeight="1">
      <c r="A36" s="448" t="s">
        <v>294</v>
      </c>
      <c r="B36" s="448" t="s">
        <v>293</v>
      </c>
      <c r="C36" s="448"/>
      <c r="D36" s="162" t="s">
        <v>41</v>
      </c>
      <c r="E36" s="352">
        <f t="shared" si="66"/>
        <v>811.05400000000009</v>
      </c>
      <c r="F36" s="352">
        <f t="shared" si="67"/>
        <v>30</v>
      </c>
      <c r="G36" s="352">
        <f t="shared" si="67"/>
        <v>0</v>
      </c>
      <c r="H36" s="353">
        <f t="shared" ref="H36" si="70">H37+H38</f>
        <v>0</v>
      </c>
      <c r="I36" s="353">
        <f t="shared" ref="I36" si="71">I37+I38</f>
        <v>0</v>
      </c>
      <c r="J36" s="353">
        <f t="shared" ref="J36" si="72">J37+J38</f>
        <v>0</v>
      </c>
      <c r="K36" s="354">
        <f t="shared" ref="K36" si="73">K37+K38</f>
        <v>0</v>
      </c>
      <c r="L36" s="354">
        <f t="shared" ref="L36" si="74">L37+L38</f>
        <v>0</v>
      </c>
      <c r="M36" s="354">
        <f t="shared" ref="M36" si="75">M37+M38</f>
        <v>0</v>
      </c>
      <c r="N36" s="353">
        <f t="shared" ref="N36" si="76">N37+N38</f>
        <v>0</v>
      </c>
      <c r="O36" s="353">
        <f t="shared" ref="O36" si="77">O37+O38</f>
        <v>0</v>
      </c>
      <c r="P36" s="353">
        <f t="shared" ref="P36" si="78">P37+P38</f>
        <v>0</v>
      </c>
      <c r="Q36" s="354">
        <f t="shared" ref="Q36" si="79">Q37+Q38</f>
        <v>0</v>
      </c>
      <c r="R36" s="354">
        <f t="shared" ref="R36" si="80">R37+R38</f>
        <v>0</v>
      </c>
      <c r="S36" s="354">
        <f t="shared" ref="S36" si="81">S37+S38</f>
        <v>0</v>
      </c>
      <c r="T36" s="353">
        <f t="shared" ref="T36" si="82">T37+T38</f>
        <v>0</v>
      </c>
      <c r="U36" s="353">
        <f t="shared" ref="U36" si="83">U37+U38</f>
        <v>0</v>
      </c>
      <c r="V36" s="353">
        <f t="shared" ref="V36" si="84">V37+V38</f>
        <v>0</v>
      </c>
      <c r="W36" s="354">
        <f t="shared" ref="W36" si="85">W37+W38</f>
        <v>0</v>
      </c>
      <c r="X36" s="354">
        <f t="shared" ref="X36" si="86">X37+X38</f>
        <v>0</v>
      </c>
      <c r="Y36" s="354">
        <f t="shared" ref="Y36" si="87">Y37+Y38</f>
        <v>0</v>
      </c>
      <c r="Z36" s="353">
        <f t="shared" ref="Z36" si="88">Z37+Z38</f>
        <v>0</v>
      </c>
      <c r="AA36" s="353">
        <f t="shared" ref="AA36" si="89">AA37+AA38</f>
        <v>0</v>
      </c>
      <c r="AB36" s="353">
        <f t="shared" ref="AB36" si="90">AB37+AB38</f>
        <v>0</v>
      </c>
      <c r="AC36" s="353">
        <f t="shared" ref="AC36" si="91">AC37+AC38</f>
        <v>0</v>
      </c>
      <c r="AD36" s="353">
        <f t="shared" ref="AD36" si="92">AD37+AD38</f>
        <v>0</v>
      </c>
      <c r="AE36" s="354">
        <f t="shared" ref="AE36" si="93">AE37+AE38</f>
        <v>0</v>
      </c>
      <c r="AF36" s="354">
        <f t="shared" ref="AF36" si="94">AF37+AF38</f>
        <v>0</v>
      </c>
      <c r="AG36" s="354">
        <f t="shared" ref="AG36" si="95">AG37+AG38</f>
        <v>0</v>
      </c>
      <c r="AH36" s="354">
        <f t="shared" ref="AH36" si="96">AH37+AH38</f>
        <v>0</v>
      </c>
      <c r="AI36" s="354">
        <f t="shared" ref="AI36" si="97">AI37+AI38</f>
        <v>0</v>
      </c>
      <c r="AJ36" s="353">
        <f t="shared" ref="AJ36" si="98">AJ37+AJ38</f>
        <v>30</v>
      </c>
      <c r="AK36" s="353">
        <f t="shared" ref="AK36" si="99">AK37+AK38</f>
        <v>0</v>
      </c>
      <c r="AL36" s="353">
        <f t="shared" ref="AL36" si="100">AL37+AL38</f>
        <v>0</v>
      </c>
      <c r="AM36" s="353">
        <f t="shared" ref="AM36" si="101">AM37+AM38</f>
        <v>30</v>
      </c>
      <c r="AN36" s="353">
        <f t="shared" ref="AN36" si="102">AN37+AN38</f>
        <v>0</v>
      </c>
      <c r="AO36" s="354">
        <f>AO37+AO38</f>
        <v>80</v>
      </c>
      <c r="AP36" s="354"/>
      <c r="AQ36" s="354"/>
      <c r="AR36" s="354">
        <f t="shared" ref="AR36" si="103">AR37+AR38</f>
        <v>0</v>
      </c>
      <c r="AS36" s="354">
        <f t="shared" ref="AS36" si="104">AS37+AS38</f>
        <v>0</v>
      </c>
      <c r="AT36" s="353">
        <f t="shared" ref="AT36" si="105">AT37+AT38</f>
        <v>197</v>
      </c>
      <c r="AU36" s="353">
        <f t="shared" ref="AU36" si="106">AU37+AU38</f>
        <v>0</v>
      </c>
      <c r="AV36" s="353">
        <f t="shared" ref="AV36" si="107">AV37+AV38</f>
        <v>0</v>
      </c>
      <c r="AW36" s="353">
        <f t="shared" ref="AW36" si="108">AW37+AW38</f>
        <v>0</v>
      </c>
      <c r="AX36" s="353">
        <f t="shared" ref="AX36" si="109">AX37+AX38</f>
        <v>0</v>
      </c>
      <c r="AY36" s="354">
        <f t="shared" ref="AY36" si="110">AY37+AY38</f>
        <v>504.05400000000003</v>
      </c>
      <c r="AZ36" s="354">
        <f t="shared" ref="AZ36" si="111">AZ37+AZ38</f>
        <v>0</v>
      </c>
      <c r="BA36" s="354">
        <f t="shared" ref="BA36" si="112">BA37+BA38</f>
        <v>0</v>
      </c>
      <c r="BB36" s="445"/>
    </row>
    <row r="37" spans="1:54" ht="41.25" customHeight="1">
      <c r="A37" s="448"/>
      <c r="B37" s="448"/>
      <c r="C37" s="448"/>
      <c r="D37" s="300" t="s">
        <v>2</v>
      </c>
      <c r="E37" s="352">
        <f t="shared" si="66"/>
        <v>600.17996000000005</v>
      </c>
      <c r="F37" s="352">
        <f t="shared" si="67"/>
        <v>22.2</v>
      </c>
      <c r="G37" s="352">
        <f t="shared" si="67"/>
        <v>0</v>
      </c>
      <c r="H37" s="353"/>
      <c r="I37" s="353"/>
      <c r="J37" s="353"/>
      <c r="K37" s="354"/>
      <c r="L37" s="354"/>
      <c r="M37" s="354"/>
      <c r="N37" s="353"/>
      <c r="O37" s="353"/>
      <c r="P37" s="353"/>
      <c r="Q37" s="354"/>
      <c r="R37" s="354"/>
      <c r="S37" s="354"/>
      <c r="T37" s="353"/>
      <c r="U37" s="353"/>
      <c r="V37" s="353"/>
      <c r="W37" s="354"/>
      <c r="X37" s="354"/>
      <c r="Y37" s="354"/>
      <c r="Z37" s="353"/>
      <c r="AA37" s="353"/>
      <c r="AB37" s="353"/>
      <c r="AC37" s="353"/>
      <c r="AD37" s="353"/>
      <c r="AE37" s="354"/>
      <c r="AF37" s="354"/>
      <c r="AG37" s="354"/>
      <c r="AH37" s="354"/>
      <c r="AI37" s="354"/>
      <c r="AJ37" s="353">
        <v>22.2</v>
      </c>
      <c r="AK37" s="353"/>
      <c r="AL37" s="353"/>
      <c r="AM37" s="353">
        <v>22.2</v>
      </c>
      <c r="AN37" s="353"/>
      <c r="AO37" s="354">
        <v>59.2</v>
      </c>
      <c r="AP37" s="354"/>
      <c r="AQ37" s="354"/>
      <c r="AR37" s="354"/>
      <c r="AS37" s="354"/>
      <c r="AT37" s="353">
        <f>37+88.8+19.98</f>
        <v>145.78</v>
      </c>
      <c r="AU37" s="353"/>
      <c r="AV37" s="353"/>
      <c r="AW37" s="353"/>
      <c r="AX37" s="353"/>
      <c r="AY37" s="354">
        <f>33.70996+339.29</f>
        <v>372.99996000000004</v>
      </c>
      <c r="AZ37" s="354"/>
      <c r="BA37" s="354"/>
      <c r="BB37" s="446"/>
    </row>
    <row r="38" spans="1:54" ht="29.25" customHeight="1">
      <c r="A38" s="448"/>
      <c r="B38" s="448"/>
      <c r="C38" s="448"/>
      <c r="D38" s="300" t="s">
        <v>43</v>
      </c>
      <c r="E38" s="352">
        <f t="shared" si="66"/>
        <v>210.87403999999998</v>
      </c>
      <c r="F38" s="352">
        <f t="shared" si="67"/>
        <v>7.8</v>
      </c>
      <c r="G38" s="352">
        <f t="shared" si="67"/>
        <v>0</v>
      </c>
      <c r="H38" s="353"/>
      <c r="I38" s="353"/>
      <c r="J38" s="353"/>
      <c r="K38" s="354"/>
      <c r="L38" s="354"/>
      <c r="M38" s="354"/>
      <c r="N38" s="353"/>
      <c r="O38" s="353"/>
      <c r="P38" s="353"/>
      <c r="Q38" s="354"/>
      <c r="R38" s="354"/>
      <c r="S38" s="354"/>
      <c r="T38" s="353"/>
      <c r="U38" s="353"/>
      <c r="V38" s="353"/>
      <c r="W38" s="354"/>
      <c r="X38" s="354"/>
      <c r="Y38" s="354"/>
      <c r="Z38" s="353"/>
      <c r="AA38" s="353"/>
      <c r="AB38" s="353"/>
      <c r="AC38" s="353"/>
      <c r="AD38" s="353"/>
      <c r="AE38" s="354"/>
      <c r="AF38" s="354"/>
      <c r="AG38" s="354"/>
      <c r="AH38" s="354"/>
      <c r="AI38" s="354"/>
      <c r="AJ38" s="353">
        <v>7.8</v>
      </c>
      <c r="AK38" s="353"/>
      <c r="AL38" s="353"/>
      <c r="AM38" s="353">
        <v>7.8</v>
      </c>
      <c r="AN38" s="353"/>
      <c r="AO38" s="354">
        <v>20.8</v>
      </c>
      <c r="AP38" s="354"/>
      <c r="AQ38" s="354"/>
      <c r="AR38" s="354"/>
      <c r="AS38" s="354"/>
      <c r="AT38" s="353">
        <f>13+31.2+7.02</f>
        <v>51.22</v>
      </c>
      <c r="AU38" s="353"/>
      <c r="AV38" s="353"/>
      <c r="AW38" s="353"/>
      <c r="AX38" s="353"/>
      <c r="AY38" s="354">
        <f>11.84404+119.21</f>
        <v>131.05403999999999</v>
      </c>
      <c r="AZ38" s="354"/>
      <c r="BA38" s="354"/>
      <c r="BB38" s="446"/>
    </row>
    <row r="39" spans="1:54" ht="29.25" customHeight="1">
      <c r="A39" s="549" t="s">
        <v>403</v>
      </c>
      <c r="B39" s="549" t="s">
        <v>404</v>
      </c>
      <c r="C39" s="552"/>
      <c r="D39" s="210" t="s">
        <v>41</v>
      </c>
      <c r="E39" s="352">
        <f>E40+E41</f>
        <v>4798.1459999999997</v>
      </c>
      <c r="F39" s="352">
        <f>F40+F41</f>
        <v>2808.4083900000001</v>
      </c>
      <c r="G39" s="352"/>
      <c r="H39" s="353">
        <f>H40+H41</f>
        <v>0</v>
      </c>
      <c r="I39" s="353">
        <f>I40+I41</f>
        <v>0</v>
      </c>
      <c r="J39" s="353"/>
      <c r="K39" s="354">
        <f>K40+K41</f>
        <v>52.395000000000003</v>
      </c>
      <c r="L39" s="354">
        <f>L40+L41</f>
        <v>0</v>
      </c>
      <c r="M39" s="354"/>
      <c r="N39" s="353">
        <f>N40+N41</f>
        <v>0</v>
      </c>
      <c r="O39" s="353">
        <f>O40+O41</f>
        <v>52.394210000000001</v>
      </c>
      <c r="P39" s="353"/>
      <c r="Q39" s="354">
        <f>Q40+Q41</f>
        <v>875.77499999999998</v>
      </c>
      <c r="R39" s="354">
        <f>R40+R41</f>
        <v>173.42930000000001</v>
      </c>
      <c r="S39" s="354"/>
      <c r="T39" s="353">
        <f>T40+T41</f>
        <v>62.241</v>
      </c>
      <c r="U39" s="353">
        <f>U40+U41</f>
        <v>314.02941999999996</v>
      </c>
      <c r="V39" s="353"/>
      <c r="W39" s="354">
        <f>W40+W41</f>
        <v>347.6</v>
      </c>
      <c r="X39" s="354">
        <f>X40+X41</f>
        <v>513.88639999999998</v>
      </c>
      <c r="Y39" s="354"/>
      <c r="Z39" s="353">
        <f t="shared" ref="Z39:AC39" si="113">Z40+Z41</f>
        <v>52.654000000000003</v>
      </c>
      <c r="AA39" s="353">
        <f t="shared" si="113"/>
        <v>0</v>
      </c>
      <c r="AB39" s="353">
        <f t="shared" si="113"/>
        <v>0</v>
      </c>
      <c r="AC39" s="353">
        <f t="shared" si="113"/>
        <v>52.653930000000003</v>
      </c>
      <c r="AD39" s="353"/>
      <c r="AE39" s="354">
        <f t="shared" ref="AE39:AH39" si="114">AE40+AE41</f>
        <v>320.90000000000003</v>
      </c>
      <c r="AF39" s="354">
        <f t="shared" si="114"/>
        <v>0</v>
      </c>
      <c r="AG39" s="354">
        <f t="shared" si="114"/>
        <v>0</v>
      </c>
      <c r="AH39" s="354">
        <f t="shared" si="114"/>
        <v>617.25828999999999</v>
      </c>
      <c r="AI39" s="354"/>
      <c r="AJ39" s="353">
        <f t="shared" ref="AJ39:AM39" si="115">AJ40+AJ41</f>
        <v>508.32156000000003</v>
      </c>
      <c r="AK39" s="353">
        <f t="shared" si="115"/>
        <v>0</v>
      </c>
      <c r="AL39" s="353">
        <f t="shared" si="115"/>
        <v>0</v>
      </c>
      <c r="AM39" s="353">
        <f t="shared" si="115"/>
        <v>528.68155999999999</v>
      </c>
      <c r="AN39" s="353"/>
      <c r="AO39" s="354">
        <f t="shared" ref="AO39:AR39" si="116">AO40+AO41</f>
        <v>1116.6919</v>
      </c>
      <c r="AP39" s="352">
        <f t="shared" si="116"/>
        <v>0</v>
      </c>
      <c r="AQ39" s="352">
        <f t="shared" si="116"/>
        <v>0</v>
      </c>
      <c r="AR39" s="354">
        <f t="shared" si="116"/>
        <v>556.07528000000002</v>
      </c>
      <c r="AS39" s="354"/>
      <c r="AT39" s="353">
        <f t="shared" ref="AT39:AW39" si="117">AT40+AT41</f>
        <v>560.00604999999996</v>
      </c>
      <c r="AU39" s="353">
        <f t="shared" si="117"/>
        <v>0</v>
      </c>
      <c r="AV39" s="353">
        <f t="shared" si="117"/>
        <v>0</v>
      </c>
      <c r="AW39" s="353">
        <f t="shared" si="117"/>
        <v>0</v>
      </c>
      <c r="AX39" s="353"/>
      <c r="AY39" s="354">
        <f>AY40+AY41</f>
        <v>901.56148999999994</v>
      </c>
      <c r="AZ39" s="354">
        <f>AZ40+AZ41</f>
        <v>0</v>
      </c>
      <c r="BA39" s="354"/>
      <c r="BB39" s="208"/>
    </row>
    <row r="40" spans="1:54" ht="45" customHeight="1">
      <c r="A40" s="550"/>
      <c r="B40" s="550"/>
      <c r="C40" s="553"/>
      <c r="D40" s="301" t="s">
        <v>2</v>
      </c>
      <c r="E40" s="352">
        <f>E43+E61+E67</f>
        <v>2415.1999999999998</v>
      </c>
      <c r="F40" s="352">
        <f>F43+F61+F67</f>
        <v>1579.76503</v>
      </c>
      <c r="G40" s="352"/>
      <c r="H40" s="353">
        <f>H43+H61+H67</f>
        <v>0</v>
      </c>
      <c r="I40" s="353">
        <f>I43+I61+I67</f>
        <v>0</v>
      </c>
      <c r="J40" s="353"/>
      <c r="K40" s="354">
        <f>K43+K61+K67</f>
        <v>0</v>
      </c>
      <c r="L40" s="354">
        <f>L43+L61+L67</f>
        <v>0</v>
      </c>
      <c r="M40" s="354"/>
      <c r="N40" s="353">
        <f>N43+N61+N67</f>
        <v>0</v>
      </c>
      <c r="O40" s="353">
        <f>O43+O61+O67</f>
        <v>0</v>
      </c>
      <c r="P40" s="353"/>
      <c r="Q40" s="354">
        <f>Q43+Q61+Q67</f>
        <v>478.78</v>
      </c>
      <c r="R40" s="354">
        <f>R43+R61+R67</f>
        <v>0</v>
      </c>
      <c r="S40" s="354"/>
      <c r="T40" s="353">
        <f>T43+T61+T67</f>
        <v>10.925000000000001</v>
      </c>
      <c r="U40" s="353">
        <f>U43+U61+U67</f>
        <v>124.39936</v>
      </c>
      <c r="V40" s="353"/>
      <c r="W40" s="354">
        <f>W43+W61+W67</f>
        <v>257.22399999999999</v>
      </c>
      <c r="X40" s="354">
        <f>X43+X61+X67</f>
        <v>380.27593999999999</v>
      </c>
      <c r="Y40" s="354"/>
      <c r="Z40" s="353">
        <f t="shared" ref="Z40:AC40" si="118">Z43+Z61+Z67</f>
        <v>0</v>
      </c>
      <c r="AA40" s="353">
        <f t="shared" si="118"/>
        <v>0</v>
      </c>
      <c r="AB40" s="353">
        <f t="shared" si="118"/>
        <v>0</v>
      </c>
      <c r="AC40" s="353">
        <f t="shared" si="118"/>
        <v>0</v>
      </c>
      <c r="AD40" s="353"/>
      <c r="AE40" s="354">
        <f t="shared" ref="AE40:AH40" si="119">AE43+AE61+AE67</f>
        <v>95.311999999999998</v>
      </c>
      <c r="AF40" s="354">
        <f t="shared" si="119"/>
        <v>0</v>
      </c>
      <c r="AG40" s="354">
        <f t="shared" si="119"/>
        <v>0</v>
      </c>
      <c r="AH40" s="354">
        <f t="shared" si="119"/>
        <v>293.2176</v>
      </c>
      <c r="AI40" s="354"/>
      <c r="AJ40" s="353">
        <f t="shared" ref="AJ40:AM40" si="120">AJ43+AJ61+AJ67</f>
        <v>376.15795000000003</v>
      </c>
      <c r="AK40" s="353">
        <f t="shared" si="120"/>
        <v>0</v>
      </c>
      <c r="AL40" s="353">
        <f t="shared" si="120"/>
        <v>0</v>
      </c>
      <c r="AM40" s="353">
        <f t="shared" si="120"/>
        <v>391.22435000000002</v>
      </c>
      <c r="AN40" s="353"/>
      <c r="AO40" s="354">
        <f t="shared" ref="AO40:AR40" si="121">AO43+AO61+AO67</f>
        <v>630.58277999999996</v>
      </c>
      <c r="AP40" s="352">
        <f t="shared" si="121"/>
        <v>0</v>
      </c>
      <c r="AQ40" s="352">
        <f t="shared" si="121"/>
        <v>0</v>
      </c>
      <c r="AR40" s="354">
        <f t="shared" si="121"/>
        <v>390.64778000000001</v>
      </c>
      <c r="AS40" s="354"/>
      <c r="AT40" s="353">
        <f t="shared" ref="AT40:AW40" si="122">AT43+AT61+AT67</f>
        <v>182.25205</v>
      </c>
      <c r="AU40" s="353">
        <f t="shared" si="122"/>
        <v>0</v>
      </c>
      <c r="AV40" s="353">
        <f t="shared" si="122"/>
        <v>0</v>
      </c>
      <c r="AW40" s="353">
        <f t="shared" si="122"/>
        <v>0</v>
      </c>
      <c r="AX40" s="353"/>
      <c r="AY40" s="354">
        <f>AY43+AY61+AY67</f>
        <v>383.96621999999991</v>
      </c>
      <c r="AZ40" s="354">
        <f>AZ43+AZ61+AZ67</f>
        <v>0</v>
      </c>
      <c r="BA40" s="354"/>
      <c r="BB40" s="208"/>
    </row>
    <row r="41" spans="1:54" ht="42" customHeight="1">
      <c r="A41" s="551"/>
      <c r="B41" s="551"/>
      <c r="C41" s="554"/>
      <c r="D41" s="301" t="s">
        <v>43</v>
      </c>
      <c r="E41" s="352">
        <f>E44+E62+E68+E74</f>
        <v>2382.9459999999999</v>
      </c>
      <c r="F41" s="352">
        <f>F44+F62+F68+F74</f>
        <v>1228.64336</v>
      </c>
      <c r="G41" s="352"/>
      <c r="H41" s="353">
        <f>H44+H62+H68+H74</f>
        <v>0</v>
      </c>
      <c r="I41" s="353">
        <f>I44+I62+I68+I74</f>
        <v>0</v>
      </c>
      <c r="J41" s="353"/>
      <c r="K41" s="354">
        <f>K44+K62+K68+K74</f>
        <v>52.395000000000003</v>
      </c>
      <c r="L41" s="354">
        <f>L44+L62+L68+L74</f>
        <v>0</v>
      </c>
      <c r="M41" s="354"/>
      <c r="N41" s="353">
        <f>N44+N62+N68+N74</f>
        <v>0</v>
      </c>
      <c r="O41" s="353">
        <f>O44+O62+O68+O74</f>
        <v>52.394210000000001</v>
      </c>
      <c r="P41" s="353"/>
      <c r="Q41" s="354">
        <f>Q44+Q62+Q68+Q74</f>
        <v>396.995</v>
      </c>
      <c r="R41" s="354">
        <f>R44+R62+R68+R74</f>
        <v>173.42930000000001</v>
      </c>
      <c r="S41" s="354"/>
      <c r="T41" s="353">
        <f>T44+T62+T68+T74</f>
        <v>51.316000000000003</v>
      </c>
      <c r="U41" s="353">
        <f>U44+U62+U68+U74</f>
        <v>189.63005999999999</v>
      </c>
      <c r="V41" s="353"/>
      <c r="W41" s="354">
        <f>W44+W62+W68+W74</f>
        <v>90.376000000000005</v>
      </c>
      <c r="X41" s="354">
        <f>X44+X62+X68+X74</f>
        <v>133.61045999999999</v>
      </c>
      <c r="Y41" s="354"/>
      <c r="Z41" s="353">
        <f t="shared" ref="Z41:AC41" si="123">Z44+Z62+Z68+Z74</f>
        <v>52.654000000000003</v>
      </c>
      <c r="AA41" s="353">
        <f t="shared" si="123"/>
        <v>0</v>
      </c>
      <c r="AB41" s="353">
        <f t="shared" si="123"/>
        <v>0</v>
      </c>
      <c r="AC41" s="353">
        <f t="shared" si="123"/>
        <v>52.653930000000003</v>
      </c>
      <c r="AD41" s="353"/>
      <c r="AE41" s="354">
        <f t="shared" ref="AE41:AH41" si="124">AE44+AE62+AE68+AE74</f>
        <v>225.58800000000002</v>
      </c>
      <c r="AF41" s="354">
        <f t="shared" si="124"/>
        <v>0</v>
      </c>
      <c r="AG41" s="354">
        <f t="shared" si="124"/>
        <v>0</v>
      </c>
      <c r="AH41" s="354">
        <f t="shared" si="124"/>
        <v>324.04069000000004</v>
      </c>
      <c r="AI41" s="354"/>
      <c r="AJ41" s="353">
        <f t="shared" ref="AJ41:AM41" si="125">AJ44+AJ62+AJ68+AJ74</f>
        <v>132.16361000000001</v>
      </c>
      <c r="AK41" s="353">
        <f t="shared" si="125"/>
        <v>0</v>
      </c>
      <c r="AL41" s="353">
        <f t="shared" si="125"/>
        <v>0</v>
      </c>
      <c r="AM41" s="353">
        <f t="shared" si="125"/>
        <v>137.45721</v>
      </c>
      <c r="AN41" s="353"/>
      <c r="AO41" s="354">
        <f t="shared" ref="AO41:AR41" si="126">AO44+AO62+AO68+AO74</f>
        <v>486.10912000000002</v>
      </c>
      <c r="AP41" s="354">
        <f t="shared" si="126"/>
        <v>0</v>
      </c>
      <c r="AQ41" s="354">
        <f t="shared" si="126"/>
        <v>0</v>
      </c>
      <c r="AR41" s="354">
        <f t="shared" si="126"/>
        <v>165.42749999999998</v>
      </c>
      <c r="AS41" s="354"/>
      <c r="AT41" s="353">
        <f t="shared" ref="AT41:AW41" si="127">AT44+AT62+AT68+AT74</f>
        <v>377.75400000000002</v>
      </c>
      <c r="AU41" s="353">
        <f t="shared" si="127"/>
        <v>0</v>
      </c>
      <c r="AV41" s="353">
        <f t="shared" si="127"/>
        <v>0</v>
      </c>
      <c r="AW41" s="353">
        <f t="shared" si="127"/>
        <v>0</v>
      </c>
      <c r="AX41" s="353"/>
      <c r="AY41" s="354">
        <f>AY44+AY62+AY68+AY74</f>
        <v>517.59527000000003</v>
      </c>
      <c r="AZ41" s="354">
        <f>AZ44+AZ62+AZ68+AZ74</f>
        <v>0</v>
      </c>
      <c r="BA41" s="354"/>
      <c r="BB41" s="208"/>
    </row>
    <row r="42" spans="1:54" ht="39.75" customHeight="1">
      <c r="A42" s="449" t="s">
        <v>6</v>
      </c>
      <c r="B42" s="449" t="s">
        <v>295</v>
      </c>
      <c r="C42" s="449" t="s">
        <v>296</v>
      </c>
      <c r="D42" s="161" t="s">
        <v>41</v>
      </c>
      <c r="E42" s="351">
        <f>E43+E44</f>
        <v>1799.9999999999998</v>
      </c>
      <c r="F42" s="351">
        <f t="shared" ref="F42:BA42" si="128">F43+F44</f>
        <v>1026.49605</v>
      </c>
      <c r="G42" s="351">
        <f>F42/E42*100</f>
        <v>57.027558333333339</v>
      </c>
      <c r="H42" s="351">
        <f t="shared" si="128"/>
        <v>0</v>
      </c>
      <c r="I42" s="351">
        <f t="shared" si="128"/>
        <v>0</v>
      </c>
      <c r="J42" s="351">
        <f t="shared" si="128"/>
        <v>0</v>
      </c>
      <c r="K42" s="351">
        <f t="shared" si="128"/>
        <v>0</v>
      </c>
      <c r="L42" s="351">
        <f t="shared" si="128"/>
        <v>0</v>
      </c>
      <c r="M42" s="351">
        <f t="shared" si="128"/>
        <v>0</v>
      </c>
      <c r="N42" s="351">
        <f t="shared" si="128"/>
        <v>0</v>
      </c>
      <c r="O42" s="351">
        <f t="shared" si="128"/>
        <v>0</v>
      </c>
      <c r="P42" s="351">
        <f t="shared" si="128"/>
        <v>0</v>
      </c>
      <c r="Q42" s="351">
        <f t="shared" si="128"/>
        <v>447</v>
      </c>
      <c r="R42" s="351">
        <f t="shared" si="128"/>
        <v>0</v>
      </c>
      <c r="S42" s="351">
        <f t="shared" si="128"/>
        <v>0</v>
      </c>
      <c r="T42" s="351">
        <f t="shared" si="128"/>
        <v>14.773</v>
      </c>
      <c r="U42" s="351">
        <f t="shared" si="128"/>
        <v>168.10724999999999</v>
      </c>
      <c r="V42" s="351">
        <f t="shared" si="128"/>
        <v>0</v>
      </c>
      <c r="W42" s="351">
        <f t="shared" si="128"/>
        <v>32</v>
      </c>
      <c r="X42" s="351">
        <f t="shared" si="128"/>
        <v>198.28640000000001</v>
      </c>
      <c r="Y42" s="351">
        <f t="shared" si="128"/>
        <v>0</v>
      </c>
      <c r="Z42" s="351">
        <f t="shared" si="128"/>
        <v>0</v>
      </c>
      <c r="AA42" s="351">
        <f t="shared" si="128"/>
        <v>0</v>
      </c>
      <c r="AB42" s="351">
        <f t="shared" si="128"/>
        <v>0</v>
      </c>
      <c r="AC42" s="351">
        <f t="shared" si="128"/>
        <v>0</v>
      </c>
      <c r="AD42" s="351">
        <f t="shared" si="128"/>
        <v>0</v>
      </c>
      <c r="AE42" s="351">
        <f t="shared" si="128"/>
        <v>78.8</v>
      </c>
      <c r="AF42" s="351">
        <f t="shared" si="128"/>
        <v>0</v>
      </c>
      <c r="AG42" s="351">
        <f t="shared" si="128"/>
        <v>0</v>
      </c>
      <c r="AH42" s="351">
        <f t="shared" si="128"/>
        <v>396.24</v>
      </c>
      <c r="AI42" s="351">
        <f t="shared" si="128"/>
        <v>0</v>
      </c>
      <c r="AJ42" s="351">
        <f t="shared" si="128"/>
        <v>0</v>
      </c>
      <c r="AK42" s="351">
        <f t="shared" si="128"/>
        <v>0</v>
      </c>
      <c r="AL42" s="351">
        <f t="shared" si="128"/>
        <v>0</v>
      </c>
      <c r="AM42" s="351">
        <f t="shared" si="128"/>
        <v>20.36</v>
      </c>
      <c r="AN42" s="351">
        <f t="shared" si="128"/>
        <v>0</v>
      </c>
      <c r="AO42" s="351">
        <f t="shared" si="128"/>
        <v>567.72939999999994</v>
      </c>
      <c r="AP42" s="351">
        <f t="shared" si="128"/>
        <v>0</v>
      </c>
      <c r="AQ42" s="351">
        <f t="shared" si="128"/>
        <v>0</v>
      </c>
      <c r="AR42" s="351">
        <f t="shared" si="128"/>
        <v>243.50239999999999</v>
      </c>
      <c r="AS42" s="351">
        <f t="shared" si="128"/>
        <v>0</v>
      </c>
      <c r="AT42" s="351">
        <f t="shared" si="128"/>
        <v>224.60811000000001</v>
      </c>
      <c r="AU42" s="351">
        <f t="shared" si="128"/>
        <v>0</v>
      </c>
      <c r="AV42" s="351">
        <f t="shared" si="128"/>
        <v>0</v>
      </c>
      <c r="AW42" s="351">
        <f t="shared" si="128"/>
        <v>0</v>
      </c>
      <c r="AX42" s="351">
        <f t="shared" si="128"/>
        <v>0</v>
      </c>
      <c r="AY42" s="351">
        <f t="shared" si="128"/>
        <v>435.0894899999999</v>
      </c>
      <c r="AZ42" s="351">
        <f t="shared" si="128"/>
        <v>0</v>
      </c>
      <c r="BA42" s="351">
        <f t="shared" si="128"/>
        <v>0</v>
      </c>
      <c r="BB42" s="454"/>
    </row>
    <row r="43" spans="1:54" ht="49.5" customHeight="1">
      <c r="A43" s="449"/>
      <c r="B43" s="449"/>
      <c r="C43" s="449"/>
      <c r="D43" s="299" t="s">
        <v>2</v>
      </c>
      <c r="E43" s="351">
        <f>E46+E49+E52+E55+E58</f>
        <v>1331.9999999999998</v>
      </c>
      <c r="F43" s="351">
        <f t="shared" ref="F43:BA43" si="129">F46+F49+F52+F55+F58</f>
        <v>759.60708</v>
      </c>
      <c r="G43" s="351">
        <f>F43/E43*100</f>
        <v>57.027558558558567</v>
      </c>
      <c r="H43" s="351">
        <f t="shared" si="129"/>
        <v>0</v>
      </c>
      <c r="I43" s="351">
        <f t="shared" si="129"/>
        <v>0</v>
      </c>
      <c r="J43" s="351">
        <f t="shared" si="129"/>
        <v>0</v>
      </c>
      <c r="K43" s="351">
        <f t="shared" si="129"/>
        <v>0</v>
      </c>
      <c r="L43" s="351">
        <f t="shared" si="129"/>
        <v>0</v>
      </c>
      <c r="M43" s="351">
        <f t="shared" si="129"/>
        <v>0</v>
      </c>
      <c r="N43" s="351">
        <f t="shared" si="129"/>
        <v>0</v>
      </c>
      <c r="O43" s="351">
        <f t="shared" si="129"/>
        <v>0</v>
      </c>
      <c r="P43" s="351">
        <f t="shared" si="129"/>
        <v>0</v>
      </c>
      <c r="Q43" s="351">
        <f t="shared" si="129"/>
        <v>330.78</v>
      </c>
      <c r="R43" s="351">
        <f t="shared" si="129"/>
        <v>0</v>
      </c>
      <c r="S43" s="351">
        <f t="shared" si="129"/>
        <v>0</v>
      </c>
      <c r="T43" s="351">
        <f t="shared" si="129"/>
        <v>10.925000000000001</v>
      </c>
      <c r="U43" s="351">
        <f t="shared" si="129"/>
        <v>124.39936</v>
      </c>
      <c r="V43" s="351">
        <f t="shared" si="129"/>
        <v>0</v>
      </c>
      <c r="W43" s="351">
        <f t="shared" si="129"/>
        <v>23.68</v>
      </c>
      <c r="X43" s="351">
        <f t="shared" si="129"/>
        <v>146.73194000000001</v>
      </c>
      <c r="Y43" s="351">
        <f t="shared" si="129"/>
        <v>0</v>
      </c>
      <c r="Z43" s="351">
        <f t="shared" si="129"/>
        <v>0</v>
      </c>
      <c r="AA43" s="351">
        <f t="shared" si="129"/>
        <v>0</v>
      </c>
      <c r="AB43" s="351">
        <f t="shared" si="129"/>
        <v>0</v>
      </c>
      <c r="AC43" s="351">
        <f t="shared" si="129"/>
        <v>0</v>
      </c>
      <c r="AD43" s="351">
        <f t="shared" si="129"/>
        <v>0</v>
      </c>
      <c r="AE43" s="351">
        <f t="shared" si="129"/>
        <v>58.311999999999998</v>
      </c>
      <c r="AF43" s="351">
        <f t="shared" si="129"/>
        <v>0</v>
      </c>
      <c r="AG43" s="351">
        <f t="shared" si="129"/>
        <v>0</v>
      </c>
      <c r="AH43" s="351">
        <f t="shared" si="129"/>
        <v>293.2176</v>
      </c>
      <c r="AI43" s="351">
        <f t="shared" si="129"/>
        <v>0</v>
      </c>
      <c r="AJ43" s="351">
        <f t="shared" si="129"/>
        <v>0</v>
      </c>
      <c r="AK43" s="351">
        <f t="shared" si="129"/>
        <v>0</v>
      </c>
      <c r="AL43" s="351">
        <f t="shared" si="129"/>
        <v>0</v>
      </c>
      <c r="AM43" s="351">
        <f t="shared" si="129"/>
        <v>15.0664</v>
      </c>
      <c r="AN43" s="351">
        <f t="shared" si="129"/>
        <v>0</v>
      </c>
      <c r="AO43" s="351">
        <f t="shared" si="129"/>
        <v>420.12678</v>
      </c>
      <c r="AP43" s="351">
        <f t="shared" si="129"/>
        <v>0</v>
      </c>
      <c r="AQ43" s="351">
        <f t="shared" si="129"/>
        <v>0</v>
      </c>
      <c r="AR43" s="351">
        <f t="shared" si="129"/>
        <v>180.19177999999999</v>
      </c>
      <c r="AS43" s="351">
        <f t="shared" si="129"/>
        <v>0</v>
      </c>
      <c r="AT43" s="351">
        <f t="shared" si="129"/>
        <v>166.21</v>
      </c>
      <c r="AU43" s="351">
        <f t="shared" si="129"/>
        <v>0</v>
      </c>
      <c r="AV43" s="351">
        <f t="shared" si="129"/>
        <v>0</v>
      </c>
      <c r="AW43" s="351">
        <f t="shared" si="129"/>
        <v>0</v>
      </c>
      <c r="AX43" s="351">
        <f t="shared" si="129"/>
        <v>0</v>
      </c>
      <c r="AY43" s="351">
        <f t="shared" si="129"/>
        <v>321.96621999999991</v>
      </c>
      <c r="AZ43" s="351">
        <f t="shared" si="129"/>
        <v>0</v>
      </c>
      <c r="BA43" s="351">
        <f t="shared" si="129"/>
        <v>0</v>
      </c>
      <c r="BB43" s="455"/>
    </row>
    <row r="44" spans="1:54" ht="42" customHeight="1">
      <c r="A44" s="449"/>
      <c r="B44" s="449"/>
      <c r="C44" s="449"/>
      <c r="D44" s="299" t="s">
        <v>43</v>
      </c>
      <c r="E44" s="351">
        <f>E47+E50+E53+E56+E59</f>
        <v>467.99999999999994</v>
      </c>
      <c r="F44" s="351">
        <f t="shared" ref="F44:BA44" si="130">F47+F50+F53+F56+F59</f>
        <v>266.88896999999997</v>
      </c>
      <c r="G44" s="351">
        <f>F44/E44*100</f>
        <v>57.027557692307695</v>
      </c>
      <c r="H44" s="351">
        <f t="shared" si="130"/>
        <v>0</v>
      </c>
      <c r="I44" s="351">
        <f t="shared" si="130"/>
        <v>0</v>
      </c>
      <c r="J44" s="351">
        <f t="shared" si="130"/>
        <v>0</v>
      </c>
      <c r="K44" s="351">
        <f t="shared" si="130"/>
        <v>0</v>
      </c>
      <c r="L44" s="351">
        <f t="shared" si="130"/>
        <v>0</v>
      </c>
      <c r="M44" s="351">
        <f t="shared" si="130"/>
        <v>0</v>
      </c>
      <c r="N44" s="351">
        <f t="shared" si="130"/>
        <v>0</v>
      </c>
      <c r="O44" s="351">
        <f t="shared" si="130"/>
        <v>0</v>
      </c>
      <c r="P44" s="351">
        <f t="shared" si="130"/>
        <v>0</v>
      </c>
      <c r="Q44" s="351">
        <f>Q47+Q50+Q53+Q56+Q59</f>
        <v>116.22</v>
      </c>
      <c r="R44" s="351">
        <f t="shared" si="130"/>
        <v>0</v>
      </c>
      <c r="S44" s="351">
        <f t="shared" si="130"/>
        <v>0</v>
      </c>
      <c r="T44" s="351">
        <f>T47+T50+T53+T56+T59</f>
        <v>3.8479999999999999</v>
      </c>
      <c r="U44" s="351">
        <f t="shared" si="130"/>
        <v>43.707889999999999</v>
      </c>
      <c r="V44" s="351">
        <f t="shared" si="130"/>
        <v>0</v>
      </c>
      <c r="W44" s="351">
        <f>W47+W50+W53+W56+W59</f>
        <v>8.32</v>
      </c>
      <c r="X44" s="351">
        <f t="shared" si="130"/>
        <v>51.554459999999999</v>
      </c>
      <c r="Y44" s="351">
        <f t="shared" si="130"/>
        <v>0</v>
      </c>
      <c r="Z44" s="351">
        <f>Z47+Z50+Z53+Z56+Z59</f>
        <v>0</v>
      </c>
      <c r="AA44" s="351">
        <f t="shared" si="130"/>
        <v>0</v>
      </c>
      <c r="AB44" s="351">
        <f t="shared" si="130"/>
        <v>0</v>
      </c>
      <c r="AC44" s="351">
        <f t="shared" si="130"/>
        <v>0</v>
      </c>
      <c r="AD44" s="351">
        <f t="shared" si="130"/>
        <v>0</v>
      </c>
      <c r="AE44" s="351">
        <f>AE47+AE50+AE53+AE56+AE59</f>
        <v>20.488</v>
      </c>
      <c r="AF44" s="351">
        <f t="shared" si="130"/>
        <v>0</v>
      </c>
      <c r="AG44" s="351">
        <f t="shared" si="130"/>
        <v>0</v>
      </c>
      <c r="AH44" s="351">
        <f t="shared" si="130"/>
        <v>103.0224</v>
      </c>
      <c r="AI44" s="351">
        <f t="shared" si="130"/>
        <v>0</v>
      </c>
      <c r="AJ44" s="351">
        <f>AJ47+AJ50+AJ53+AJ56+AJ59</f>
        <v>0</v>
      </c>
      <c r="AK44" s="351">
        <f t="shared" si="130"/>
        <v>0</v>
      </c>
      <c r="AL44" s="351">
        <f t="shared" si="130"/>
        <v>0</v>
      </c>
      <c r="AM44" s="351">
        <f t="shared" si="130"/>
        <v>5.2935999999999996</v>
      </c>
      <c r="AN44" s="351">
        <f t="shared" si="130"/>
        <v>0</v>
      </c>
      <c r="AO44" s="351">
        <f>AO47+AO50+AO53+AO56+AO59</f>
        <v>147.60262</v>
      </c>
      <c r="AP44" s="351">
        <f t="shared" si="130"/>
        <v>0</v>
      </c>
      <c r="AQ44" s="351">
        <f t="shared" si="130"/>
        <v>0</v>
      </c>
      <c r="AR44" s="351">
        <f t="shared" si="130"/>
        <v>63.31062</v>
      </c>
      <c r="AS44" s="351">
        <f t="shared" si="130"/>
        <v>0</v>
      </c>
      <c r="AT44" s="351">
        <f>AT47+AT50+AT53+AT56+AT59</f>
        <v>58.398109999999996</v>
      </c>
      <c r="AU44" s="351">
        <f t="shared" si="130"/>
        <v>0</v>
      </c>
      <c r="AV44" s="351">
        <f t="shared" si="130"/>
        <v>0</v>
      </c>
      <c r="AW44" s="351">
        <f t="shared" si="130"/>
        <v>0</v>
      </c>
      <c r="AX44" s="351">
        <f t="shared" si="130"/>
        <v>0</v>
      </c>
      <c r="AY44" s="351">
        <f>AY47+AY50+AY53+AY56+AY59</f>
        <v>113.12326999999999</v>
      </c>
      <c r="AZ44" s="351">
        <f t="shared" si="130"/>
        <v>0</v>
      </c>
      <c r="BA44" s="351">
        <f t="shared" si="130"/>
        <v>0</v>
      </c>
      <c r="BB44" s="455"/>
    </row>
    <row r="45" spans="1:54" ht="27.75" customHeight="1">
      <c r="A45" s="448" t="s">
        <v>263</v>
      </c>
      <c r="B45" s="448" t="s">
        <v>297</v>
      </c>
      <c r="C45" s="448"/>
      <c r="D45" s="162" t="s">
        <v>41</v>
      </c>
      <c r="E45" s="352">
        <f t="shared" ref="E45:E59" si="131">H45+K45+N45+Q45+T45+W45+Z45+AE45+AJ45+AO45+AT45+AY45</f>
        <v>180.69282000000001</v>
      </c>
      <c r="F45" s="352">
        <f t="shared" ref="F45:F59" si="132">I45+L45+O45+R45+U45+X45+AC45+AH45+AM45+AR45+AW45+AZ45</f>
        <v>125.54725000000001</v>
      </c>
      <c r="G45" s="352">
        <f t="shared" ref="G45:G59" si="133">J45+M45+P45+S45+V45+Y45+AD45+AI45+AN45+AS45+AX45+BA45</f>
        <v>0</v>
      </c>
      <c r="H45" s="353">
        <f t="shared" ref="H45" si="134">H46+H47</f>
        <v>0</v>
      </c>
      <c r="I45" s="353">
        <f t="shared" ref="I45" si="135">I46+I47</f>
        <v>0</v>
      </c>
      <c r="J45" s="353">
        <f t="shared" ref="J45" si="136">J46+J47</f>
        <v>0</v>
      </c>
      <c r="K45" s="354">
        <f t="shared" ref="K45" si="137">K46+K47</f>
        <v>0</v>
      </c>
      <c r="L45" s="354">
        <f t="shared" ref="L45" si="138">L46+L47</f>
        <v>0</v>
      </c>
      <c r="M45" s="354">
        <f t="shared" ref="M45" si="139">M46+M47</f>
        <v>0</v>
      </c>
      <c r="N45" s="353">
        <f t="shared" ref="N45" si="140">N46+N47</f>
        <v>0</v>
      </c>
      <c r="O45" s="353">
        <f t="shared" ref="O45" si="141">O46+O47</f>
        <v>0</v>
      </c>
      <c r="P45" s="353">
        <f t="shared" ref="P45" si="142">P46+P47</f>
        <v>0</v>
      </c>
      <c r="Q45" s="354">
        <f t="shared" ref="Q45" si="143">Q46+Q47</f>
        <v>120</v>
      </c>
      <c r="R45" s="354">
        <f t="shared" ref="R45" si="144">R46+R47</f>
        <v>0</v>
      </c>
      <c r="S45" s="354">
        <f t="shared" ref="S45" si="145">S46+S47</f>
        <v>0</v>
      </c>
      <c r="T45" s="353">
        <f t="shared" ref="T45" si="146">T46+T47</f>
        <v>0</v>
      </c>
      <c r="U45" s="353">
        <f t="shared" ref="U45" si="147">U46+U47</f>
        <v>88.047250000000005</v>
      </c>
      <c r="V45" s="353">
        <f t="shared" ref="V45" si="148">V46+V47</f>
        <v>0</v>
      </c>
      <c r="W45" s="354">
        <f t="shared" ref="W45" si="149">W46+W47</f>
        <v>0</v>
      </c>
      <c r="X45" s="354">
        <f t="shared" ref="X45" si="150">X46+X47</f>
        <v>0</v>
      </c>
      <c r="Y45" s="354">
        <f t="shared" ref="Y45" si="151">Y46+Y47</f>
        <v>0</v>
      </c>
      <c r="Z45" s="353">
        <f t="shared" ref="Z45" si="152">Z46+Z47</f>
        <v>0</v>
      </c>
      <c r="AA45" s="353">
        <f t="shared" ref="AA45" si="153">AA46+AA47</f>
        <v>0</v>
      </c>
      <c r="AB45" s="353">
        <f t="shared" ref="AB45" si="154">AB46+AB47</f>
        <v>0</v>
      </c>
      <c r="AC45" s="353">
        <f t="shared" ref="AC45" si="155">AC46+AC47</f>
        <v>0</v>
      </c>
      <c r="AD45" s="353">
        <f t="shared" ref="AD45" si="156">AD46+AD47</f>
        <v>0</v>
      </c>
      <c r="AE45" s="354">
        <f t="shared" ref="AE45" si="157">AE46+AE47</f>
        <v>0</v>
      </c>
      <c r="AF45" s="354">
        <f t="shared" ref="AF45" si="158">AF46+AF47</f>
        <v>0</v>
      </c>
      <c r="AG45" s="354">
        <f t="shared" ref="AG45" si="159">AG46+AG47</f>
        <v>0</v>
      </c>
      <c r="AH45" s="354">
        <f t="shared" ref="AH45" si="160">AH46+AH47</f>
        <v>0</v>
      </c>
      <c r="AI45" s="354">
        <f t="shared" ref="AI45" si="161">AI46+AI47</f>
        <v>0</v>
      </c>
      <c r="AJ45" s="353">
        <f t="shared" ref="AJ45" si="162">AJ46+AJ47</f>
        <v>0</v>
      </c>
      <c r="AK45" s="353">
        <f t="shared" ref="AK45" si="163">AK46+AK47</f>
        <v>0</v>
      </c>
      <c r="AL45" s="353">
        <f t="shared" ref="AL45" si="164">AL46+AL47</f>
        <v>0</v>
      </c>
      <c r="AM45" s="353">
        <f t="shared" ref="AM45" si="165">AM46+AM47</f>
        <v>0</v>
      </c>
      <c r="AN45" s="353">
        <f t="shared" ref="AN45" si="166">AN46+AN47</f>
        <v>0</v>
      </c>
      <c r="AO45" s="354">
        <f>AO46+AO47</f>
        <v>37.5</v>
      </c>
      <c r="AP45" s="354"/>
      <c r="AQ45" s="354"/>
      <c r="AR45" s="354">
        <f t="shared" ref="AR45" si="167">AR46+AR47</f>
        <v>37.5</v>
      </c>
      <c r="AS45" s="354">
        <f t="shared" ref="AS45" si="168">AS46+AS47</f>
        <v>0</v>
      </c>
      <c r="AT45" s="353">
        <f t="shared" ref="AT45" si="169">AT46+AT47</f>
        <v>23.192820000000001</v>
      </c>
      <c r="AU45" s="353">
        <f t="shared" ref="AU45" si="170">AU46+AU47</f>
        <v>0</v>
      </c>
      <c r="AV45" s="353">
        <f t="shared" ref="AV45" si="171">AV46+AV47</f>
        <v>0</v>
      </c>
      <c r="AW45" s="353">
        <f t="shared" ref="AW45" si="172">AW46+AW47</f>
        <v>0</v>
      </c>
      <c r="AX45" s="353">
        <f t="shared" ref="AX45" si="173">AX46+AX47</f>
        <v>0</v>
      </c>
      <c r="AY45" s="354">
        <f t="shared" ref="AY45" si="174">AY46+AY47</f>
        <v>0</v>
      </c>
      <c r="AZ45" s="354">
        <f t="shared" ref="AZ45" si="175">AZ46+AZ47</f>
        <v>0</v>
      </c>
      <c r="BA45" s="354">
        <f t="shared" ref="BA45" si="176">BA46+BA47</f>
        <v>0</v>
      </c>
      <c r="BB45" s="445"/>
    </row>
    <row r="46" spans="1:54" ht="41.25" customHeight="1">
      <c r="A46" s="448"/>
      <c r="B46" s="448"/>
      <c r="C46" s="448"/>
      <c r="D46" s="300" t="s">
        <v>2</v>
      </c>
      <c r="E46" s="352">
        <f t="shared" si="131"/>
        <v>133.71269000000001</v>
      </c>
      <c r="F46" s="352">
        <f t="shared" si="132"/>
        <v>92.904960000000003</v>
      </c>
      <c r="G46" s="352">
        <f t="shared" si="133"/>
        <v>0</v>
      </c>
      <c r="H46" s="353"/>
      <c r="I46" s="353"/>
      <c r="J46" s="353"/>
      <c r="K46" s="354"/>
      <c r="L46" s="354"/>
      <c r="M46" s="354"/>
      <c r="N46" s="353"/>
      <c r="O46" s="353"/>
      <c r="P46" s="353"/>
      <c r="Q46" s="354">
        <f>44.4+44.4</f>
        <v>88.8</v>
      </c>
      <c r="R46" s="354"/>
      <c r="S46" s="354"/>
      <c r="T46" s="353"/>
      <c r="U46" s="353">
        <v>65.154960000000003</v>
      </c>
      <c r="V46" s="353"/>
      <c r="W46" s="354"/>
      <c r="X46" s="354"/>
      <c r="Y46" s="354"/>
      <c r="Z46" s="353"/>
      <c r="AA46" s="353"/>
      <c r="AB46" s="353"/>
      <c r="AC46" s="353"/>
      <c r="AD46" s="353"/>
      <c r="AE46" s="354"/>
      <c r="AF46" s="354"/>
      <c r="AG46" s="354"/>
      <c r="AH46" s="354"/>
      <c r="AI46" s="354"/>
      <c r="AJ46" s="353"/>
      <c r="AK46" s="353"/>
      <c r="AL46" s="353"/>
      <c r="AM46" s="353"/>
      <c r="AN46" s="353"/>
      <c r="AO46" s="354">
        <v>27.75</v>
      </c>
      <c r="AP46" s="354"/>
      <c r="AQ46" s="354"/>
      <c r="AR46" s="354">
        <v>27.75</v>
      </c>
      <c r="AS46" s="354"/>
      <c r="AT46" s="353">
        <v>17.162690000000001</v>
      </c>
      <c r="AU46" s="353"/>
      <c r="AV46" s="353"/>
      <c r="AW46" s="353"/>
      <c r="AX46" s="353"/>
      <c r="AY46" s="354"/>
      <c r="AZ46" s="354"/>
      <c r="BA46" s="354"/>
      <c r="BB46" s="446"/>
    </row>
    <row r="47" spans="1:54" ht="30" customHeight="1">
      <c r="A47" s="448"/>
      <c r="B47" s="448"/>
      <c r="C47" s="448"/>
      <c r="D47" s="300" t="s">
        <v>43</v>
      </c>
      <c r="E47" s="352">
        <f t="shared" si="131"/>
        <v>46.980130000000003</v>
      </c>
      <c r="F47" s="352">
        <f t="shared" si="132"/>
        <v>32.642290000000003</v>
      </c>
      <c r="G47" s="352">
        <f t="shared" si="133"/>
        <v>0</v>
      </c>
      <c r="H47" s="353"/>
      <c r="I47" s="353"/>
      <c r="J47" s="353"/>
      <c r="K47" s="354"/>
      <c r="L47" s="354"/>
      <c r="M47" s="354"/>
      <c r="N47" s="353"/>
      <c r="O47" s="353"/>
      <c r="P47" s="353"/>
      <c r="Q47" s="354">
        <f>15.6+15.6</f>
        <v>31.2</v>
      </c>
      <c r="R47" s="354"/>
      <c r="S47" s="354"/>
      <c r="T47" s="353"/>
      <c r="U47" s="353">
        <v>22.892289999999999</v>
      </c>
      <c r="V47" s="353"/>
      <c r="W47" s="354"/>
      <c r="X47" s="354"/>
      <c r="Y47" s="354"/>
      <c r="Z47" s="353"/>
      <c r="AA47" s="353"/>
      <c r="AB47" s="353"/>
      <c r="AC47" s="353"/>
      <c r="AD47" s="353"/>
      <c r="AE47" s="354"/>
      <c r="AF47" s="354"/>
      <c r="AG47" s="354"/>
      <c r="AH47" s="354"/>
      <c r="AI47" s="354"/>
      <c r="AJ47" s="353"/>
      <c r="AK47" s="353"/>
      <c r="AL47" s="353"/>
      <c r="AM47" s="353"/>
      <c r="AN47" s="353"/>
      <c r="AO47" s="354">
        <v>9.75</v>
      </c>
      <c r="AP47" s="354"/>
      <c r="AQ47" s="354"/>
      <c r="AR47" s="354">
        <v>9.75</v>
      </c>
      <c r="AS47" s="354"/>
      <c r="AT47" s="353">
        <v>6.0301299999999998</v>
      </c>
      <c r="AU47" s="353"/>
      <c r="AV47" s="353"/>
      <c r="AW47" s="353"/>
      <c r="AX47" s="353"/>
      <c r="AY47" s="354"/>
      <c r="AZ47" s="354"/>
      <c r="BA47" s="354"/>
      <c r="BB47" s="446"/>
    </row>
    <row r="48" spans="1:54" ht="27" customHeight="1">
      <c r="A48" s="448" t="s">
        <v>317</v>
      </c>
      <c r="B48" s="448" t="s">
        <v>298</v>
      </c>
      <c r="C48" s="448"/>
      <c r="D48" s="162" t="s">
        <v>41</v>
      </c>
      <c r="E48" s="352">
        <f t="shared" si="131"/>
        <v>36</v>
      </c>
      <c r="F48" s="352">
        <f t="shared" si="132"/>
        <v>27</v>
      </c>
      <c r="G48" s="352">
        <f t="shared" si="133"/>
        <v>0</v>
      </c>
      <c r="H48" s="353">
        <f t="shared" ref="H48" si="177">H49+H50</f>
        <v>0</v>
      </c>
      <c r="I48" s="353">
        <f t="shared" ref="I48" si="178">I49+I50</f>
        <v>0</v>
      </c>
      <c r="J48" s="353">
        <f t="shared" ref="J48" si="179">J49+J50</f>
        <v>0</v>
      </c>
      <c r="K48" s="354">
        <f t="shared" ref="K48" si="180">K49+K50</f>
        <v>0</v>
      </c>
      <c r="L48" s="354">
        <f t="shared" ref="L48" si="181">L49+L50</f>
        <v>0</v>
      </c>
      <c r="M48" s="354">
        <f t="shared" ref="M48" si="182">M49+M50</f>
        <v>0</v>
      </c>
      <c r="N48" s="353">
        <f t="shared" ref="N48" si="183">N49+N50</f>
        <v>0</v>
      </c>
      <c r="O48" s="353">
        <f t="shared" ref="O48" si="184">O49+O50</f>
        <v>0</v>
      </c>
      <c r="P48" s="353">
        <f t="shared" ref="P48" si="185">P49+P50</f>
        <v>0</v>
      </c>
      <c r="Q48" s="354">
        <f t="shared" ref="Q48" si="186">Q49+Q50</f>
        <v>27</v>
      </c>
      <c r="R48" s="354">
        <f t="shared" ref="R48" si="187">R49+R50</f>
        <v>0</v>
      </c>
      <c r="S48" s="354">
        <f t="shared" ref="S48" si="188">S49+S50</f>
        <v>0</v>
      </c>
      <c r="T48" s="353">
        <f t="shared" ref="T48" si="189">T49+T50</f>
        <v>0</v>
      </c>
      <c r="U48" s="353">
        <f t="shared" ref="U48" si="190">U49+U50</f>
        <v>9</v>
      </c>
      <c r="V48" s="353">
        <f t="shared" ref="V48" si="191">V49+V50</f>
        <v>0</v>
      </c>
      <c r="W48" s="354">
        <f t="shared" ref="W48" si="192">W49+W50</f>
        <v>0</v>
      </c>
      <c r="X48" s="354">
        <f t="shared" ref="X48" si="193">X49+X50</f>
        <v>0</v>
      </c>
      <c r="Y48" s="354">
        <f t="shared" ref="Y48" si="194">Y49+Y50</f>
        <v>0</v>
      </c>
      <c r="Z48" s="353">
        <f t="shared" ref="Z48" si="195">Z49+Z50</f>
        <v>0</v>
      </c>
      <c r="AA48" s="353">
        <f t="shared" ref="AA48" si="196">AA49+AA50</f>
        <v>0</v>
      </c>
      <c r="AB48" s="353">
        <f t="shared" ref="AB48" si="197">AB49+AB50</f>
        <v>0</v>
      </c>
      <c r="AC48" s="353">
        <f t="shared" ref="AC48" si="198">AC49+AC50</f>
        <v>0</v>
      </c>
      <c r="AD48" s="353">
        <f t="shared" ref="AD48" si="199">AD49+AD50</f>
        <v>0</v>
      </c>
      <c r="AE48" s="354">
        <f t="shared" ref="AE48" si="200">AE49+AE50</f>
        <v>0</v>
      </c>
      <c r="AF48" s="354">
        <f t="shared" ref="AF48" si="201">AF49+AF50</f>
        <v>0</v>
      </c>
      <c r="AG48" s="354">
        <f t="shared" ref="AG48" si="202">AG49+AG50</f>
        <v>0</v>
      </c>
      <c r="AH48" s="354">
        <f t="shared" ref="AH48" si="203">AH49+AH50</f>
        <v>0</v>
      </c>
      <c r="AI48" s="354">
        <f t="shared" ref="AI48" si="204">AI49+AI50</f>
        <v>0</v>
      </c>
      <c r="AJ48" s="353">
        <f t="shared" ref="AJ48" si="205">AJ49+AJ50</f>
        <v>0</v>
      </c>
      <c r="AK48" s="353">
        <f t="shared" ref="AK48" si="206">AK49+AK50</f>
        <v>0</v>
      </c>
      <c r="AL48" s="353">
        <f t="shared" ref="AL48" si="207">AL49+AL50</f>
        <v>0</v>
      </c>
      <c r="AM48" s="353">
        <f t="shared" ref="AM48" si="208">AM49+AM50</f>
        <v>0</v>
      </c>
      <c r="AN48" s="353">
        <f t="shared" ref="AN48" si="209">AN49+AN50</f>
        <v>0</v>
      </c>
      <c r="AO48" s="354">
        <f>AO49+AO50</f>
        <v>9</v>
      </c>
      <c r="AP48" s="354"/>
      <c r="AQ48" s="354"/>
      <c r="AR48" s="354">
        <f t="shared" ref="AR48" si="210">AR49+AR50</f>
        <v>18</v>
      </c>
      <c r="AS48" s="354">
        <f t="shared" ref="AS48" si="211">AS49+AS50</f>
        <v>0</v>
      </c>
      <c r="AT48" s="353">
        <f t="shared" ref="AT48" si="212">AT49+AT50</f>
        <v>0</v>
      </c>
      <c r="AU48" s="353">
        <f t="shared" ref="AU48" si="213">AU49+AU50</f>
        <v>0</v>
      </c>
      <c r="AV48" s="353">
        <f t="shared" ref="AV48" si="214">AV49+AV50</f>
        <v>0</v>
      </c>
      <c r="AW48" s="353">
        <f t="shared" ref="AW48" si="215">AW49+AW50</f>
        <v>0</v>
      </c>
      <c r="AX48" s="353">
        <f t="shared" ref="AX48" si="216">AX49+AX50</f>
        <v>0</v>
      </c>
      <c r="AY48" s="354">
        <f t="shared" ref="AY48" si="217">AY49+AY50</f>
        <v>0</v>
      </c>
      <c r="AZ48" s="354">
        <f t="shared" ref="AZ48" si="218">AZ49+AZ50</f>
        <v>0</v>
      </c>
      <c r="BA48" s="354">
        <f t="shared" ref="BA48" si="219">BA49+BA50</f>
        <v>0</v>
      </c>
      <c r="BB48" s="445"/>
    </row>
    <row r="49" spans="1:54" ht="39.75" customHeight="1">
      <c r="A49" s="448"/>
      <c r="B49" s="448"/>
      <c r="C49" s="448"/>
      <c r="D49" s="300" t="s">
        <v>2</v>
      </c>
      <c r="E49" s="352">
        <f t="shared" si="131"/>
        <v>26.64</v>
      </c>
      <c r="F49" s="352">
        <f t="shared" si="132"/>
        <v>19.98</v>
      </c>
      <c r="G49" s="352">
        <f t="shared" si="133"/>
        <v>0</v>
      </c>
      <c r="H49" s="353"/>
      <c r="I49" s="353"/>
      <c r="J49" s="353"/>
      <c r="K49" s="354"/>
      <c r="L49" s="354"/>
      <c r="M49" s="354"/>
      <c r="N49" s="353"/>
      <c r="O49" s="353"/>
      <c r="P49" s="353"/>
      <c r="Q49" s="354">
        <v>19.98</v>
      </c>
      <c r="R49" s="354"/>
      <c r="S49" s="354"/>
      <c r="T49" s="353"/>
      <c r="U49" s="353">
        <v>6.66</v>
      </c>
      <c r="V49" s="353"/>
      <c r="W49" s="354"/>
      <c r="X49" s="354"/>
      <c r="Y49" s="354"/>
      <c r="Z49" s="353"/>
      <c r="AA49" s="353"/>
      <c r="AB49" s="353"/>
      <c r="AC49" s="353"/>
      <c r="AD49" s="353"/>
      <c r="AE49" s="354"/>
      <c r="AF49" s="354"/>
      <c r="AG49" s="354"/>
      <c r="AH49" s="354"/>
      <c r="AI49" s="354"/>
      <c r="AJ49" s="353"/>
      <c r="AK49" s="353"/>
      <c r="AL49" s="353"/>
      <c r="AM49" s="353"/>
      <c r="AN49" s="353"/>
      <c r="AO49" s="354">
        <v>6.66</v>
      </c>
      <c r="AP49" s="354"/>
      <c r="AQ49" s="354"/>
      <c r="AR49" s="354">
        <v>13.32</v>
      </c>
      <c r="AS49" s="354"/>
      <c r="AT49" s="353"/>
      <c r="AU49" s="353"/>
      <c r="AV49" s="353"/>
      <c r="AW49" s="353"/>
      <c r="AX49" s="353"/>
      <c r="AY49" s="354"/>
      <c r="AZ49" s="354"/>
      <c r="BA49" s="354"/>
      <c r="BB49" s="446"/>
    </row>
    <row r="50" spans="1:54" ht="27.75" customHeight="1">
      <c r="A50" s="448"/>
      <c r="B50" s="448"/>
      <c r="C50" s="448"/>
      <c r="D50" s="300" t="s">
        <v>43</v>
      </c>
      <c r="E50" s="352">
        <f t="shared" si="131"/>
        <v>9.36</v>
      </c>
      <c r="F50" s="352">
        <f t="shared" si="132"/>
        <v>7.02</v>
      </c>
      <c r="G50" s="352">
        <f t="shared" si="133"/>
        <v>0</v>
      </c>
      <c r="H50" s="353"/>
      <c r="I50" s="353"/>
      <c r="J50" s="353"/>
      <c r="K50" s="354"/>
      <c r="L50" s="354"/>
      <c r="M50" s="354"/>
      <c r="N50" s="353"/>
      <c r="O50" s="353"/>
      <c r="P50" s="353"/>
      <c r="Q50" s="354">
        <v>7.02</v>
      </c>
      <c r="R50" s="354"/>
      <c r="S50" s="354"/>
      <c r="T50" s="353"/>
      <c r="U50" s="353">
        <v>2.34</v>
      </c>
      <c r="V50" s="353"/>
      <c r="W50" s="354"/>
      <c r="X50" s="354"/>
      <c r="Y50" s="354"/>
      <c r="Z50" s="353"/>
      <c r="AA50" s="353"/>
      <c r="AB50" s="353"/>
      <c r="AC50" s="353"/>
      <c r="AD50" s="353"/>
      <c r="AE50" s="354"/>
      <c r="AF50" s="354"/>
      <c r="AG50" s="354"/>
      <c r="AH50" s="354"/>
      <c r="AI50" s="354"/>
      <c r="AJ50" s="353"/>
      <c r="AK50" s="353"/>
      <c r="AL50" s="353"/>
      <c r="AM50" s="353"/>
      <c r="AN50" s="353"/>
      <c r="AO50" s="354">
        <v>2.34</v>
      </c>
      <c r="AP50" s="354"/>
      <c r="AQ50" s="354"/>
      <c r="AR50" s="354">
        <v>4.68</v>
      </c>
      <c r="AS50" s="354"/>
      <c r="AT50" s="353"/>
      <c r="AU50" s="353"/>
      <c r="AV50" s="353"/>
      <c r="AW50" s="353"/>
      <c r="AX50" s="353"/>
      <c r="AY50" s="354"/>
      <c r="AZ50" s="354"/>
      <c r="BA50" s="354"/>
      <c r="BB50" s="446"/>
    </row>
    <row r="51" spans="1:54" ht="25.5" customHeight="1">
      <c r="A51" s="448" t="s">
        <v>321</v>
      </c>
      <c r="B51" s="448" t="s">
        <v>299</v>
      </c>
      <c r="C51" s="448"/>
      <c r="D51" s="162" t="s">
        <v>41</v>
      </c>
      <c r="E51" s="352">
        <f t="shared" si="131"/>
        <v>358.98428999999999</v>
      </c>
      <c r="F51" s="352">
        <f t="shared" si="132"/>
        <v>146.80000000000001</v>
      </c>
      <c r="G51" s="352">
        <f t="shared" si="133"/>
        <v>0</v>
      </c>
      <c r="H51" s="353">
        <f t="shared" ref="H51" si="220">H52+H53</f>
        <v>0</v>
      </c>
      <c r="I51" s="353">
        <f t="shared" ref="I51" si="221">I52+I53</f>
        <v>0</v>
      </c>
      <c r="J51" s="353">
        <f t="shared" ref="J51" si="222">J52+J53</f>
        <v>0</v>
      </c>
      <c r="K51" s="354">
        <f t="shared" ref="K51" si="223">K52+K53</f>
        <v>0</v>
      </c>
      <c r="L51" s="354">
        <f t="shared" ref="L51" si="224">L52+L53</f>
        <v>0</v>
      </c>
      <c r="M51" s="354">
        <f t="shared" ref="M51" si="225">M52+M53</f>
        <v>0</v>
      </c>
      <c r="N51" s="353">
        <f t="shared" ref="N51" si="226">N52+N53</f>
        <v>0</v>
      </c>
      <c r="O51" s="353">
        <f t="shared" ref="O51" si="227">O52+O53</f>
        <v>0</v>
      </c>
      <c r="P51" s="353">
        <f t="shared" ref="P51" si="228">P52+P53</f>
        <v>0</v>
      </c>
      <c r="Q51" s="354">
        <f t="shared" ref="Q51" si="229">Q52+Q53</f>
        <v>0</v>
      </c>
      <c r="R51" s="354">
        <f t="shared" ref="R51" si="230">R52+R53</f>
        <v>0</v>
      </c>
      <c r="S51" s="354">
        <f t="shared" ref="S51" si="231">S52+S53</f>
        <v>0</v>
      </c>
      <c r="T51" s="353">
        <f t="shared" ref="T51" si="232">T52+T53</f>
        <v>14.773</v>
      </c>
      <c r="U51" s="353">
        <f t="shared" ref="U51" si="233">U52+U53</f>
        <v>14.8</v>
      </c>
      <c r="V51" s="353">
        <f t="shared" ref="V51" si="234">V52+V53</f>
        <v>0</v>
      </c>
      <c r="W51" s="354">
        <f t="shared" ref="W51" si="235">W52+W53</f>
        <v>32</v>
      </c>
      <c r="X51" s="354">
        <f t="shared" ref="X51" si="236">X52+X53</f>
        <v>32</v>
      </c>
      <c r="Y51" s="354">
        <f t="shared" ref="Y51" si="237">Y52+Y53</f>
        <v>0</v>
      </c>
      <c r="Z51" s="353">
        <f t="shared" ref="Z51" si="238">Z52+Z53</f>
        <v>0</v>
      </c>
      <c r="AA51" s="353">
        <f t="shared" ref="AA51" si="239">AA52+AA53</f>
        <v>0</v>
      </c>
      <c r="AB51" s="353">
        <f t="shared" ref="AB51" si="240">AB52+AB53</f>
        <v>0</v>
      </c>
      <c r="AC51" s="353">
        <f t="shared" ref="AC51" si="241">AC52+AC53</f>
        <v>0</v>
      </c>
      <c r="AD51" s="353">
        <f t="shared" ref="AD51" si="242">AD52+AD53</f>
        <v>0</v>
      </c>
      <c r="AE51" s="354">
        <f t="shared" ref="AE51" si="243">AE52+AE53</f>
        <v>78.8</v>
      </c>
      <c r="AF51" s="354">
        <f t="shared" ref="AF51" si="244">AF52+AF53</f>
        <v>0</v>
      </c>
      <c r="AG51" s="354">
        <f t="shared" ref="AG51" si="245">AG52+AG53</f>
        <v>0</v>
      </c>
      <c r="AH51" s="354">
        <f t="shared" ref="AH51" si="246">AH52+AH53</f>
        <v>100</v>
      </c>
      <c r="AI51" s="354">
        <f t="shared" ref="AI51" si="247">AI52+AI53</f>
        <v>0</v>
      </c>
      <c r="AJ51" s="353">
        <f t="shared" ref="AJ51" si="248">AJ52+AJ53</f>
        <v>0</v>
      </c>
      <c r="AK51" s="353">
        <f t="shared" ref="AK51" si="249">AK52+AK53</f>
        <v>0</v>
      </c>
      <c r="AL51" s="353">
        <f t="shared" ref="AL51" si="250">AL52+AL53</f>
        <v>0</v>
      </c>
      <c r="AM51" s="353">
        <f t="shared" ref="AM51" si="251">AM52+AM53</f>
        <v>0</v>
      </c>
      <c r="AN51" s="353">
        <f t="shared" ref="AN51:AO51" si="252">AN52+AN53</f>
        <v>0</v>
      </c>
      <c r="AO51" s="354">
        <f t="shared" si="252"/>
        <v>33.226999999999997</v>
      </c>
      <c r="AP51" s="354"/>
      <c r="AQ51" s="354"/>
      <c r="AR51" s="354">
        <f t="shared" ref="AR51" si="253">AR52+AR53</f>
        <v>0</v>
      </c>
      <c r="AS51" s="354">
        <f t="shared" ref="AS51" si="254">AS52+AS53</f>
        <v>0</v>
      </c>
      <c r="AT51" s="353">
        <f t="shared" ref="AT51" si="255">AT52+AT53</f>
        <v>200.18429</v>
      </c>
      <c r="AU51" s="353">
        <f t="shared" ref="AU51" si="256">AU52+AU53</f>
        <v>0</v>
      </c>
      <c r="AV51" s="353">
        <f t="shared" ref="AV51" si="257">AV52+AV53</f>
        <v>0</v>
      </c>
      <c r="AW51" s="353">
        <f t="shared" ref="AW51" si="258">AW52+AW53</f>
        <v>0</v>
      </c>
      <c r="AX51" s="353">
        <f t="shared" ref="AX51" si="259">AX52+AX53</f>
        <v>0</v>
      </c>
      <c r="AY51" s="354"/>
      <c r="AZ51" s="354">
        <f t="shared" ref="AZ51" si="260">AZ52+AZ53</f>
        <v>0</v>
      </c>
      <c r="BA51" s="354">
        <f t="shared" ref="BA51" si="261">BA52+BA53</f>
        <v>0</v>
      </c>
      <c r="BB51" s="445"/>
    </row>
    <row r="52" spans="1:54" ht="39.75" customHeight="1">
      <c r="A52" s="448"/>
      <c r="B52" s="448"/>
      <c r="C52" s="448"/>
      <c r="D52" s="300" t="s">
        <v>2</v>
      </c>
      <c r="E52" s="352">
        <f t="shared" si="131"/>
        <v>265.64837</v>
      </c>
      <c r="F52" s="352">
        <f t="shared" si="132"/>
        <v>108.63200000000001</v>
      </c>
      <c r="G52" s="352">
        <f t="shared" si="133"/>
        <v>0</v>
      </c>
      <c r="H52" s="353"/>
      <c r="I52" s="353"/>
      <c r="J52" s="353"/>
      <c r="K52" s="354"/>
      <c r="L52" s="354"/>
      <c r="M52" s="354"/>
      <c r="N52" s="353"/>
      <c r="O52" s="353"/>
      <c r="P52" s="353"/>
      <c r="Q52" s="354"/>
      <c r="R52" s="354"/>
      <c r="S52" s="354"/>
      <c r="T52" s="353">
        <v>10.925000000000001</v>
      </c>
      <c r="U52" s="353">
        <v>10.952</v>
      </c>
      <c r="V52" s="353"/>
      <c r="W52" s="354">
        <v>23.68</v>
      </c>
      <c r="X52" s="354">
        <v>23.68</v>
      </c>
      <c r="Y52" s="354"/>
      <c r="Z52" s="353"/>
      <c r="AA52" s="353"/>
      <c r="AB52" s="353"/>
      <c r="AC52" s="353"/>
      <c r="AD52" s="353"/>
      <c r="AE52" s="354">
        <v>58.311999999999998</v>
      </c>
      <c r="AF52" s="354"/>
      <c r="AG52" s="354"/>
      <c r="AH52" s="354">
        <v>74</v>
      </c>
      <c r="AI52" s="354"/>
      <c r="AJ52" s="353"/>
      <c r="AK52" s="353"/>
      <c r="AL52" s="353"/>
      <c r="AM52" s="353"/>
      <c r="AN52" s="353"/>
      <c r="AO52" s="354">
        <v>24.594999999999999</v>
      </c>
      <c r="AP52" s="354"/>
      <c r="AQ52" s="354"/>
      <c r="AR52" s="354"/>
      <c r="AS52" s="354"/>
      <c r="AT52" s="353">
        <v>148.13637</v>
      </c>
      <c r="AU52" s="353"/>
      <c r="AV52" s="353"/>
      <c r="AW52" s="353"/>
      <c r="AX52" s="353"/>
      <c r="AY52" s="354"/>
      <c r="AZ52" s="354"/>
      <c r="BA52" s="354"/>
      <c r="BB52" s="446"/>
    </row>
    <row r="53" spans="1:54" ht="28.5" customHeight="1">
      <c r="A53" s="448"/>
      <c r="B53" s="448"/>
      <c r="C53" s="448"/>
      <c r="D53" s="300" t="s">
        <v>43</v>
      </c>
      <c r="E53" s="352">
        <f t="shared" si="131"/>
        <v>93.335919999999987</v>
      </c>
      <c r="F53" s="352">
        <f t="shared" si="132"/>
        <v>38.167999999999999</v>
      </c>
      <c r="G53" s="352">
        <f t="shared" si="133"/>
        <v>0</v>
      </c>
      <c r="H53" s="353"/>
      <c r="I53" s="353"/>
      <c r="J53" s="353"/>
      <c r="K53" s="354"/>
      <c r="L53" s="354"/>
      <c r="M53" s="354"/>
      <c r="N53" s="353"/>
      <c r="O53" s="353"/>
      <c r="P53" s="353"/>
      <c r="Q53" s="354"/>
      <c r="R53" s="354"/>
      <c r="S53" s="354"/>
      <c r="T53" s="353">
        <v>3.8479999999999999</v>
      </c>
      <c r="U53" s="353">
        <v>3.8479999999999999</v>
      </c>
      <c r="V53" s="353"/>
      <c r="W53" s="354">
        <v>8.32</v>
      </c>
      <c r="X53" s="354">
        <v>8.32</v>
      </c>
      <c r="Y53" s="354"/>
      <c r="Z53" s="353"/>
      <c r="AA53" s="353"/>
      <c r="AB53" s="353"/>
      <c r="AC53" s="353"/>
      <c r="AD53" s="353"/>
      <c r="AE53" s="354">
        <v>20.488</v>
      </c>
      <c r="AF53" s="354"/>
      <c r="AG53" s="354"/>
      <c r="AH53" s="354">
        <v>26</v>
      </c>
      <c r="AI53" s="354"/>
      <c r="AJ53" s="353"/>
      <c r="AK53" s="353"/>
      <c r="AL53" s="353"/>
      <c r="AM53" s="353"/>
      <c r="AN53" s="353"/>
      <c r="AO53" s="354">
        <v>8.6319999999999997</v>
      </c>
      <c r="AP53" s="354"/>
      <c r="AQ53" s="354"/>
      <c r="AR53" s="354"/>
      <c r="AS53" s="354"/>
      <c r="AT53" s="353">
        <v>52.047919999999998</v>
      </c>
      <c r="AU53" s="353"/>
      <c r="AV53" s="353"/>
      <c r="AW53" s="353"/>
      <c r="AX53" s="353"/>
      <c r="AY53" s="354"/>
      <c r="AZ53" s="354"/>
      <c r="BA53" s="354"/>
      <c r="BB53" s="446"/>
    </row>
    <row r="54" spans="1:54" ht="24.75" customHeight="1">
      <c r="A54" s="448" t="s">
        <v>322</v>
      </c>
      <c r="B54" s="448" t="s">
        <v>300</v>
      </c>
      <c r="C54" s="448"/>
      <c r="D54" s="162" t="s">
        <v>41</v>
      </c>
      <c r="E54" s="352">
        <f t="shared" si="131"/>
        <v>1223.0918899999999</v>
      </c>
      <c r="F54" s="352">
        <f t="shared" si="132"/>
        <v>727.14879999999994</v>
      </c>
      <c r="G54" s="352">
        <f t="shared" si="133"/>
        <v>0</v>
      </c>
      <c r="H54" s="353">
        <f t="shared" ref="H54" si="262">H55+H56</f>
        <v>0</v>
      </c>
      <c r="I54" s="353">
        <f t="shared" ref="I54" si="263">I55+I56</f>
        <v>0</v>
      </c>
      <c r="J54" s="353">
        <f t="shared" ref="J54" si="264">J55+J56</f>
        <v>0</v>
      </c>
      <c r="K54" s="354">
        <f t="shared" ref="K54" si="265">K55+K56</f>
        <v>0</v>
      </c>
      <c r="L54" s="354">
        <f t="shared" ref="L54" si="266">L55+L56</f>
        <v>0</v>
      </c>
      <c r="M54" s="354">
        <f t="shared" ref="M54" si="267">M55+M56</f>
        <v>0</v>
      </c>
      <c r="N54" s="353">
        <f t="shared" ref="N54" si="268">N55+N56</f>
        <v>0</v>
      </c>
      <c r="O54" s="353">
        <f t="shared" ref="O54" si="269">O55+O56</f>
        <v>0</v>
      </c>
      <c r="P54" s="353">
        <f t="shared" ref="P54" si="270">P55+P56</f>
        <v>0</v>
      </c>
      <c r="Q54" s="354">
        <f t="shared" ref="Q54" si="271">Q55+Q56</f>
        <v>300</v>
      </c>
      <c r="R54" s="354">
        <f t="shared" ref="R54" si="272">R55+R56</f>
        <v>0</v>
      </c>
      <c r="S54" s="354">
        <f t="shared" ref="S54" si="273">S55+S56</f>
        <v>0</v>
      </c>
      <c r="T54" s="353">
        <f t="shared" ref="T54" si="274">T55+T56</f>
        <v>0</v>
      </c>
      <c r="U54" s="353">
        <f t="shared" ref="U54" si="275">U55+U56</f>
        <v>56.26</v>
      </c>
      <c r="V54" s="353">
        <f t="shared" ref="V54" si="276">V55+V56</f>
        <v>0</v>
      </c>
      <c r="W54" s="354">
        <f t="shared" ref="W54" si="277">W55+W56</f>
        <v>0</v>
      </c>
      <c r="X54" s="354">
        <f t="shared" ref="X54" si="278">X55+X56</f>
        <v>166.28640000000001</v>
      </c>
      <c r="Y54" s="354">
        <f t="shared" ref="Y54" si="279">Y55+Y56</f>
        <v>0</v>
      </c>
      <c r="Z54" s="353">
        <f t="shared" ref="Z54" si="280">Z55+Z56</f>
        <v>0</v>
      </c>
      <c r="AA54" s="353">
        <f t="shared" ref="AA54" si="281">AA55+AA56</f>
        <v>0</v>
      </c>
      <c r="AB54" s="353">
        <f t="shared" ref="AB54" si="282">AB55+AB56</f>
        <v>0</v>
      </c>
      <c r="AC54" s="353">
        <f t="shared" ref="AC54" si="283">AC55+AC56</f>
        <v>0</v>
      </c>
      <c r="AD54" s="353">
        <f t="shared" ref="AD54" si="284">AD55+AD56</f>
        <v>0</v>
      </c>
      <c r="AE54" s="354">
        <f t="shared" ref="AE54" si="285">AE55+AE56</f>
        <v>0</v>
      </c>
      <c r="AF54" s="354">
        <f t="shared" ref="AF54" si="286">AF55+AF56</f>
        <v>0</v>
      </c>
      <c r="AG54" s="354">
        <f t="shared" ref="AG54" si="287">AG55+AG56</f>
        <v>0</v>
      </c>
      <c r="AH54" s="354">
        <f t="shared" ref="AH54" si="288">AH55+AH56</f>
        <v>296.24</v>
      </c>
      <c r="AI54" s="354">
        <f t="shared" ref="AI54" si="289">AI55+AI56</f>
        <v>0</v>
      </c>
      <c r="AJ54" s="353">
        <f t="shared" ref="AJ54" si="290">AJ55+AJ56</f>
        <v>0</v>
      </c>
      <c r="AK54" s="353">
        <f t="shared" ref="AK54" si="291">AK55+AK56</f>
        <v>0</v>
      </c>
      <c r="AL54" s="353">
        <f t="shared" ref="AL54" si="292">AL55+AL56</f>
        <v>0</v>
      </c>
      <c r="AM54" s="353">
        <f t="shared" ref="AM54" si="293">AM55+AM56</f>
        <v>20.36</v>
      </c>
      <c r="AN54" s="353">
        <f t="shared" ref="AN54" si="294">AN55+AN56</f>
        <v>0</v>
      </c>
      <c r="AO54" s="354">
        <f>AO55+AO56</f>
        <v>488.00239999999997</v>
      </c>
      <c r="AP54" s="354"/>
      <c r="AQ54" s="354"/>
      <c r="AR54" s="354">
        <f t="shared" ref="AR54" si="295">AR55+AR56</f>
        <v>188.00239999999999</v>
      </c>
      <c r="AS54" s="354">
        <f t="shared" ref="AS54" si="296">AS55+AS56</f>
        <v>0</v>
      </c>
      <c r="AT54" s="353">
        <f t="shared" ref="AT54" si="297">AT55+AT56</f>
        <v>0</v>
      </c>
      <c r="AU54" s="353">
        <f t="shared" ref="AU54" si="298">AU55+AU56</f>
        <v>0</v>
      </c>
      <c r="AV54" s="353">
        <f t="shared" ref="AV54" si="299">AV55+AV56</f>
        <v>0</v>
      </c>
      <c r="AW54" s="353">
        <f t="shared" ref="AW54" si="300">AW55+AW56</f>
        <v>0</v>
      </c>
      <c r="AX54" s="353">
        <f t="shared" ref="AX54" si="301">AX55+AX56</f>
        <v>0</v>
      </c>
      <c r="AY54" s="354">
        <f t="shared" ref="AY54" si="302">AY55+AY56</f>
        <v>435.0894899999999</v>
      </c>
      <c r="AZ54" s="354">
        <f t="shared" ref="AZ54" si="303">AZ55+AZ56</f>
        <v>0</v>
      </c>
      <c r="BA54" s="354">
        <f t="shared" ref="BA54" si="304">BA55+BA56</f>
        <v>0</v>
      </c>
      <c r="BB54" s="445"/>
    </row>
    <row r="55" spans="1:54" ht="39.75" customHeight="1">
      <c r="A55" s="448"/>
      <c r="B55" s="448"/>
      <c r="C55" s="448"/>
      <c r="D55" s="300" t="s">
        <v>2</v>
      </c>
      <c r="E55" s="352">
        <f t="shared" si="131"/>
        <v>905.08799999999985</v>
      </c>
      <c r="F55" s="352">
        <f t="shared" si="132"/>
        <v>538.09011999999996</v>
      </c>
      <c r="G55" s="352">
        <f t="shared" si="133"/>
        <v>0</v>
      </c>
      <c r="H55" s="353"/>
      <c r="I55" s="353"/>
      <c r="J55" s="353"/>
      <c r="K55" s="354"/>
      <c r="L55" s="354"/>
      <c r="M55" s="354"/>
      <c r="N55" s="353"/>
      <c r="O55" s="353"/>
      <c r="P55" s="353"/>
      <c r="Q55" s="354">
        <v>222</v>
      </c>
      <c r="R55" s="354"/>
      <c r="S55" s="354"/>
      <c r="T55" s="353"/>
      <c r="U55" s="353">
        <v>41.632399999999997</v>
      </c>
      <c r="V55" s="353"/>
      <c r="W55" s="354"/>
      <c r="X55" s="354">
        <v>123.05194</v>
      </c>
      <c r="Y55" s="354"/>
      <c r="Z55" s="353"/>
      <c r="AA55" s="353"/>
      <c r="AB55" s="353"/>
      <c r="AC55" s="353"/>
      <c r="AD55" s="353"/>
      <c r="AE55" s="354"/>
      <c r="AF55" s="354"/>
      <c r="AG55" s="354"/>
      <c r="AH55" s="354">
        <v>219.2176</v>
      </c>
      <c r="AI55" s="354"/>
      <c r="AJ55" s="353"/>
      <c r="AK55" s="353"/>
      <c r="AL55" s="353"/>
      <c r="AM55" s="353">
        <v>15.0664</v>
      </c>
      <c r="AN55" s="353"/>
      <c r="AO55" s="354">
        <f>222+139.12178</f>
        <v>361.12178</v>
      </c>
      <c r="AP55" s="354"/>
      <c r="AQ55" s="354"/>
      <c r="AR55" s="354">
        <v>139.12178</v>
      </c>
      <c r="AS55" s="354"/>
      <c r="AT55" s="353"/>
      <c r="AU55" s="353"/>
      <c r="AV55" s="353"/>
      <c r="AW55" s="353"/>
      <c r="AX55" s="353"/>
      <c r="AY55" s="354">
        <f>297.406+222-58.312-139.12778</f>
        <v>321.96621999999991</v>
      </c>
      <c r="AZ55" s="354"/>
      <c r="BA55" s="354"/>
      <c r="BB55" s="446"/>
    </row>
    <row r="56" spans="1:54" ht="33.75" customHeight="1">
      <c r="A56" s="448"/>
      <c r="B56" s="448"/>
      <c r="C56" s="448"/>
      <c r="D56" s="300" t="s">
        <v>43</v>
      </c>
      <c r="E56" s="352">
        <f t="shared" si="131"/>
        <v>318.00388999999996</v>
      </c>
      <c r="F56" s="352">
        <f t="shared" si="132"/>
        <v>189.05867999999998</v>
      </c>
      <c r="G56" s="352">
        <f t="shared" si="133"/>
        <v>0</v>
      </c>
      <c r="H56" s="353"/>
      <c r="I56" s="353"/>
      <c r="J56" s="353"/>
      <c r="K56" s="354"/>
      <c r="L56" s="354"/>
      <c r="M56" s="354"/>
      <c r="N56" s="353"/>
      <c r="O56" s="353"/>
      <c r="P56" s="353"/>
      <c r="Q56" s="354">
        <v>78</v>
      </c>
      <c r="R56" s="354"/>
      <c r="S56" s="354"/>
      <c r="T56" s="353"/>
      <c r="U56" s="353">
        <v>14.627599999999999</v>
      </c>
      <c r="V56" s="353"/>
      <c r="W56" s="354"/>
      <c r="X56" s="354">
        <v>43.234459999999999</v>
      </c>
      <c r="Y56" s="354"/>
      <c r="Z56" s="353"/>
      <c r="AA56" s="353"/>
      <c r="AB56" s="353"/>
      <c r="AC56" s="353"/>
      <c r="AD56" s="353"/>
      <c r="AE56" s="354"/>
      <c r="AF56" s="354"/>
      <c r="AG56" s="354"/>
      <c r="AH56" s="354">
        <v>77.022400000000005</v>
      </c>
      <c r="AI56" s="354"/>
      <c r="AJ56" s="353"/>
      <c r="AK56" s="353"/>
      <c r="AL56" s="353"/>
      <c r="AM56" s="353">
        <v>5.2935999999999996</v>
      </c>
      <c r="AN56" s="353"/>
      <c r="AO56" s="354">
        <f>78+48.88062</f>
        <v>126.88061999999999</v>
      </c>
      <c r="AP56" s="354"/>
      <c r="AQ56" s="354"/>
      <c r="AR56" s="354">
        <v>48.88062</v>
      </c>
      <c r="AS56" s="354"/>
      <c r="AT56" s="353"/>
      <c r="AU56" s="353"/>
      <c r="AV56" s="353"/>
      <c r="AW56" s="353"/>
      <c r="AX56" s="353"/>
      <c r="AY56" s="354">
        <f>104.494+78-20.488-48.88273</f>
        <v>113.12326999999999</v>
      </c>
      <c r="AZ56" s="354"/>
      <c r="BA56" s="354"/>
      <c r="BB56" s="446"/>
    </row>
    <row r="57" spans="1:54" ht="24.75" customHeight="1">
      <c r="A57" s="448" t="s">
        <v>406</v>
      </c>
      <c r="B57" s="448" t="s">
        <v>301</v>
      </c>
      <c r="C57" s="448"/>
      <c r="D57" s="162" t="s">
        <v>41</v>
      </c>
      <c r="E57" s="352">
        <f t="shared" si="131"/>
        <v>1.2309999999999999</v>
      </c>
      <c r="F57" s="352">
        <f t="shared" si="132"/>
        <v>0</v>
      </c>
      <c r="G57" s="352">
        <f t="shared" si="133"/>
        <v>0</v>
      </c>
      <c r="H57" s="353">
        <f t="shared" ref="H57" si="305">H58+H59</f>
        <v>0</v>
      </c>
      <c r="I57" s="353">
        <f t="shared" ref="I57" si="306">I58+I59</f>
        <v>0</v>
      </c>
      <c r="J57" s="353">
        <f t="shared" ref="J57" si="307">J58+J59</f>
        <v>0</v>
      </c>
      <c r="K57" s="354">
        <f t="shared" ref="K57" si="308">K58+K59</f>
        <v>0</v>
      </c>
      <c r="L57" s="354">
        <f t="shared" ref="L57" si="309">L58+L59</f>
        <v>0</v>
      </c>
      <c r="M57" s="354">
        <f t="shared" ref="M57" si="310">M58+M59</f>
        <v>0</v>
      </c>
      <c r="N57" s="353">
        <f t="shared" ref="N57" si="311">N58+N59</f>
        <v>0</v>
      </c>
      <c r="O57" s="353">
        <f t="shared" ref="O57" si="312">O58+O59</f>
        <v>0</v>
      </c>
      <c r="P57" s="353">
        <f t="shared" ref="P57" si="313">P58+P59</f>
        <v>0</v>
      </c>
      <c r="Q57" s="354">
        <f t="shared" ref="Q57" si="314">Q58+Q59</f>
        <v>0</v>
      </c>
      <c r="R57" s="354">
        <f t="shared" ref="R57" si="315">R58+R59</f>
        <v>0</v>
      </c>
      <c r="S57" s="354">
        <f t="shared" ref="S57" si="316">S58+S59</f>
        <v>0</v>
      </c>
      <c r="T57" s="353">
        <f t="shared" ref="T57" si="317">T58+T59</f>
        <v>0</v>
      </c>
      <c r="U57" s="353">
        <f t="shared" ref="U57" si="318">U58+U59</f>
        <v>0</v>
      </c>
      <c r="V57" s="353">
        <f t="shared" ref="V57" si="319">V58+V59</f>
        <v>0</v>
      </c>
      <c r="W57" s="354">
        <f t="shared" ref="W57" si="320">W58+W59</f>
        <v>0</v>
      </c>
      <c r="X57" s="354">
        <f t="shared" ref="X57" si="321">X58+X59</f>
        <v>0</v>
      </c>
      <c r="Y57" s="354">
        <f t="shared" ref="Y57" si="322">Y58+Y59</f>
        <v>0</v>
      </c>
      <c r="Z57" s="353">
        <f t="shared" ref="Z57" si="323">Z58+Z59</f>
        <v>0</v>
      </c>
      <c r="AA57" s="353">
        <f t="shared" ref="AA57" si="324">AA58+AA59</f>
        <v>0</v>
      </c>
      <c r="AB57" s="353">
        <f t="shared" ref="AB57" si="325">AB58+AB59</f>
        <v>0</v>
      </c>
      <c r="AC57" s="353">
        <f t="shared" ref="AC57" si="326">AC58+AC59</f>
        <v>0</v>
      </c>
      <c r="AD57" s="353">
        <f t="shared" ref="AD57" si="327">AD58+AD59</f>
        <v>0</v>
      </c>
      <c r="AE57" s="354">
        <f t="shared" ref="AE57" si="328">AE58+AE59</f>
        <v>0</v>
      </c>
      <c r="AF57" s="354">
        <f t="shared" ref="AF57" si="329">AF58+AF59</f>
        <v>0</v>
      </c>
      <c r="AG57" s="354">
        <f t="shared" ref="AG57" si="330">AG58+AG59</f>
        <v>0</v>
      </c>
      <c r="AH57" s="354">
        <f t="shared" ref="AH57" si="331">AH58+AH59</f>
        <v>0</v>
      </c>
      <c r="AI57" s="354">
        <f t="shared" ref="AI57" si="332">AI58+AI59</f>
        <v>0</v>
      </c>
      <c r="AJ57" s="353">
        <f t="shared" ref="AJ57" si="333">AJ58+AJ59</f>
        <v>0</v>
      </c>
      <c r="AK57" s="353">
        <f t="shared" ref="AK57" si="334">AK58+AK59</f>
        <v>0</v>
      </c>
      <c r="AL57" s="353">
        <f t="shared" ref="AL57" si="335">AL58+AL59</f>
        <v>0</v>
      </c>
      <c r="AM57" s="353">
        <f t="shared" ref="AM57" si="336">AM58+AM59</f>
        <v>0</v>
      </c>
      <c r="AN57" s="353">
        <f t="shared" ref="AN57" si="337">AN58+AN59</f>
        <v>0</v>
      </c>
      <c r="AO57" s="354">
        <f>AO58+AO59</f>
        <v>0</v>
      </c>
      <c r="AP57" s="354"/>
      <c r="AQ57" s="354"/>
      <c r="AR57" s="354">
        <f t="shared" ref="AR57" si="338">AR58+AR59</f>
        <v>0</v>
      </c>
      <c r="AS57" s="354">
        <f t="shared" ref="AS57" si="339">AS58+AS59</f>
        <v>0</v>
      </c>
      <c r="AT57" s="353">
        <f t="shared" ref="AT57" si="340">AT58+AT59</f>
        <v>1.2309999999999999</v>
      </c>
      <c r="AU57" s="353">
        <f t="shared" ref="AU57" si="341">AU58+AU59</f>
        <v>0</v>
      </c>
      <c r="AV57" s="353">
        <f t="shared" ref="AV57" si="342">AV58+AV59</f>
        <v>0</v>
      </c>
      <c r="AW57" s="353">
        <f t="shared" ref="AW57" si="343">AW58+AW59</f>
        <v>0</v>
      </c>
      <c r="AX57" s="353">
        <f t="shared" ref="AX57" si="344">AX58+AX59</f>
        <v>0</v>
      </c>
      <c r="AY57" s="354">
        <f t="shared" ref="AY57" si="345">AY58+AY59</f>
        <v>0</v>
      </c>
      <c r="AZ57" s="354">
        <f t="shared" ref="AZ57" si="346">AZ58+AZ59</f>
        <v>0</v>
      </c>
      <c r="BA57" s="354">
        <f t="shared" ref="BA57" si="347">BA58+BA59</f>
        <v>0</v>
      </c>
      <c r="BB57" s="445"/>
    </row>
    <row r="58" spans="1:54" ht="41.25" customHeight="1">
      <c r="A58" s="448"/>
      <c r="B58" s="448"/>
      <c r="C58" s="448"/>
      <c r="D58" s="300" t="s">
        <v>2</v>
      </c>
      <c r="E58" s="352">
        <f t="shared" si="131"/>
        <v>0.91093999999999997</v>
      </c>
      <c r="F58" s="352">
        <f t="shared" si="132"/>
        <v>0</v>
      </c>
      <c r="G58" s="352">
        <f t="shared" si="133"/>
        <v>0</v>
      </c>
      <c r="H58" s="353"/>
      <c r="I58" s="353"/>
      <c r="J58" s="353"/>
      <c r="K58" s="354"/>
      <c r="L58" s="354"/>
      <c r="M58" s="354"/>
      <c r="N58" s="353"/>
      <c r="O58" s="353"/>
      <c r="P58" s="353"/>
      <c r="Q58" s="354"/>
      <c r="R58" s="354"/>
      <c r="S58" s="354"/>
      <c r="T58" s="353"/>
      <c r="U58" s="353"/>
      <c r="V58" s="353"/>
      <c r="W58" s="354"/>
      <c r="X58" s="354"/>
      <c r="Y58" s="354"/>
      <c r="Z58" s="353"/>
      <c r="AA58" s="353"/>
      <c r="AB58" s="353"/>
      <c r="AC58" s="353"/>
      <c r="AD58" s="353"/>
      <c r="AE58" s="354"/>
      <c r="AF58" s="354"/>
      <c r="AG58" s="354"/>
      <c r="AH58" s="354"/>
      <c r="AI58" s="354"/>
      <c r="AJ58" s="353"/>
      <c r="AK58" s="353"/>
      <c r="AL58" s="353"/>
      <c r="AM58" s="353"/>
      <c r="AN58" s="353"/>
      <c r="AO58" s="354"/>
      <c r="AP58" s="354"/>
      <c r="AQ58" s="354"/>
      <c r="AR58" s="354"/>
      <c r="AS58" s="354"/>
      <c r="AT58" s="353">
        <v>0.91093999999999997</v>
      </c>
      <c r="AU58" s="353"/>
      <c r="AV58" s="353"/>
      <c r="AW58" s="353"/>
      <c r="AX58" s="353"/>
      <c r="AY58" s="354"/>
      <c r="AZ58" s="354"/>
      <c r="BA58" s="354"/>
      <c r="BB58" s="446"/>
    </row>
    <row r="59" spans="1:54" ht="28.5" customHeight="1">
      <c r="A59" s="448"/>
      <c r="B59" s="448"/>
      <c r="C59" s="448"/>
      <c r="D59" s="300" t="s">
        <v>43</v>
      </c>
      <c r="E59" s="352">
        <f t="shared" si="131"/>
        <v>0.32006000000000001</v>
      </c>
      <c r="F59" s="352">
        <f t="shared" si="132"/>
        <v>0</v>
      </c>
      <c r="G59" s="352">
        <f t="shared" si="133"/>
        <v>0</v>
      </c>
      <c r="H59" s="353"/>
      <c r="I59" s="353"/>
      <c r="J59" s="353"/>
      <c r="K59" s="354"/>
      <c r="L59" s="354"/>
      <c r="M59" s="354"/>
      <c r="N59" s="353"/>
      <c r="O59" s="353"/>
      <c r="P59" s="353"/>
      <c r="Q59" s="354"/>
      <c r="R59" s="354"/>
      <c r="S59" s="354"/>
      <c r="T59" s="353"/>
      <c r="U59" s="353"/>
      <c r="V59" s="353"/>
      <c r="W59" s="354"/>
      <c r="X59" s="354"/>
      <c r="Y59" s="354"/>
      <c r="Z59" s="353"/>
      <c r="AA59" s="353"/>
      <c r="AB59" s="353"/>
      <c r="AC59" s="353"/>
      <c r="AD59" s="353"/>
      <c r="AE59" s="354"/>
      <c r="AF59" s="354"/>
      <c r="AG59" s="354"/>
      <c r="AH59" s="354"/>
      <c r="AI59" s="354"/>
      <c r="AJ59" s="353"/>
      <c r="AK59" s="353"/>
      <c r="AL59" s="353"/>
      <c r="AM59" s="353"/>
      <c r="AN59" s="353"/>
      <c r="AO59" s="354"/>
      <c r="AP59" s="354"/>
      <c r="AQ59" s="354"/>
      <c r="AR59" s="354"/>
      <c r="AS59" s="354"/>
      <c r="AT59" s="353">
        <v>0.32006000000000001</v>
      </c>
      <c r="AU59" s="353"/>
      <c r="AV59" s="353"/>
      <c r="AW59" s="353"/>
      <c r="AX59" s="353"/>
      <c r="AY59" s="354"/>
      <c r="AZ59" s="354"/>
      <c r="BA59" s="354"/>
      <c r="BB59" s="446"/>
    </row>
    <row r="60" spans="1:54" ht="25.5" customHeight="1">
      <c r="A60" s="449" t="s">
        <v>7</v>
      </c>
      <c r="B60" s="449" t="s">
        <v>397</v>
      </c>
      <c r="C60" s="449" t="s">
        <v>292</v>
      </c>
      <c r="D60" s="161" t="s">
        <v>41</v>
      </c>
      <c r="E60" s="351">
        <f>E61+E62</f>
        <v>180</v>
      </c>
      <c r="F60" s="351">
        <f t="shared" ref="F60:BA60" si="348">F61+F62</f>
        <v>108.32156000000001</v>
      </c>
      <c r="G60" s="351">
        <f t="shared" si="348"/>
        <v>0</v>
      </c>
      <c r="H60" s="351">
        <f t="shared" si="348"/>
        <v>0</v>
      </c>
      <c r="I60" s="351">
        <f t="shared" si="348"/>
        <v>0</v>
      </c>
      <c r="J60" s="351">
        <f t="shared" si="348"/>
        <v>0</v>
      </c>
      <c r="K60" s="351">
        <f t="shared" si="348"/>
        <v>0</v>
      </c>
      <c r="L60" s="351">
        <f t="shared" si="348"/>
        <v>0</v>
      </c>
      <c r="M60" s="351">
        <f t="shared" si="348"/>
        <v>0</v>
      </c>
      <c r="N60" s="351">
        <f t="shared" si="348"/>
        <v>0</v>
      </c>
      <c r="O60" s="351">
        <f t="shared" si="348"/>
        <v>0</v>
      </c>
      <c r="P60" s="351">
        <f t="shared" si="348"/>
        <v>0</v>
      </c>
      <c r="Q60" s="351">
        <f t="shared" si="348"/>
        <v>0</v>
      </c>
      <c r="R60" s="351">
        <f t="shared" si="348"/>
        <v>0</v>
      </c>
      <c r="S60" s="351">
        <f t="shared" si="348"/>
        <v>0</v>
      </c>
      <c r="T60" s="351">
        <f t="shared" si="348"/>
        <v>0</v>
      </c>
      <c r="U60" s="351">
        <f t="shared" si="348"/>
        <v>0</v>
      </c>
      <c r="V60" s="351">
        <f t="shared" si="348"/>
        <v>0</v>
      </c>
      <c r="W60" s="351">
        <f t="shared" si="348"/>
        <v>0</v>
      </c>
      <c r="X60" s="351">
        <f t="shared" si="348"/>
        <v>0</v>
      </c>
      <c r="Y60" s="351">
        <f t="shared" si="348"/>
        <v>0</v>
      </c>
      <c r="Z60" s="351">
        <f t="shared" si="348"/>
        <v>0</v>
      </c>
      <c r="AA60" s="351">
        <f t="shared" si="348"/>
        <v>0</v>
      </c>
      <c r="AB60" s="351">
        <f t="shared" si="348"/>
        <v>0</v>
      </c>
      <c r="AC60" s="351">
        <f t="shared" si="348"/>
        <v>0</v>
      </c>
      <c r="AD60" s="351">
        <f t="shared" si="348"/>
        <v>0</v>
      </c>
      <c r="AE60" s="351">
        <f t="shared" si="348"/>
        <v>50</v>
      </c>
      <c r="AF60" s="351">
        <f t="shared" si="348"/>
        <v>0</v>
      </c>
      <c r="AG60" s="351">
        <f t="shared" si="348"/>
        <v>0</v>
      </c>
      <c r="AH60" s="351">
        <f t="shared" si="348"/>
        <v>0</v>
      </c>
      <c r="AI60" s="351">
        <f t="shared" si="348"/>
        <v>0</v>
      </c>
      <c r="AJ60" s="351">
        <f t="shared" si="348"/>
        <v>108.32156000000001</v>
      </c>
      <c r="AK60" s="351">
        <f t="shared" si="348"/>
        <v>0</v>
      </c>
      <c r="AL60" s="351">
        <f t="shared" si="348"/>
        <v>0</v>
      </c>
      <c r="AM60" s="351">
        <f t="shared" si="348"/>
        <v>108.32156000000001</v>
      </c>
      <c r="AN60" s="351">
        <f t="shared" si="348"/>
        <v>0</v>
      </c>
      <c r="AO60" s="351">
        <f t="shared" si="348"/>
        <v>0</v>
      </c>
      <c r="AP60" s="351">
        <f t="shared" si="348"/>
        <v>0</v>
      </c>
      <c r="AQ60" s="351">
        <f t="shared" si="348"/>
        <v>0</v>
      </c>
      <c r="AR60" s="351">
        <f t="shared" si="348"/>
        <v>0</v>
      </c>
      <c r="AS60" s="351">
        <f t="shared" si="348"/>
        <v>0</v>
      </c>
      <c r="AT60" s="351">
        <f t="shared" si="348"/>
        <v>21.678439999999998</v>
      </c>
      <c r="AU60" s="351">
        <f t="shared" si="348"/>
        <v>0</v>
      </c>
      <c r="AV60" s="351">
        <f t="shared" si="348"/>
        <v>0</v>
      </c>
      <c r="AW60" s="351">
        <f t="shared" si="348"/>
        <v>0</v>
      </c>
      <c r="AX60" s="351">
        <f t="shared" si="348"/>
        <v>0</v>
      </c>
      <c r="AY60" s="351">
        <f t="shared" si="348"/>
        <v>0</v>
      </c>
      <c r="AZ60" s="351">
        <f t="shared" si="348"/>
        <v>0</v>
      </c>
      <c r="BA60" s="351">
        <f t="shared" si="348"/>
        <v>0</v>
      </c>
      <c r="BB60" s="454"/>
    </row>
    <row r="61" spans="1:54" ht="43.5" customHeight="1">
      <c r="A61" s="449"/>
      <c r="B61" s="449"/>
      <c r="C61" s="449"/>
      <c r="D61" s="299" t="s">
        <v>2</v>
      </c>
      <c r="E61" s="351">
        <f>E64</f>
        <v>133.19999999999999</v>
      </c>
      <c r="F61" s="351">
        <f t="shared" ref="F61:BA61" si="349">F64</f>
        <v>80.15795</v>
      </c>
      <c r="G61" s="351">
        <f t="shared" si="349"/>
        <v>0</v>
      </c>
      <c r="H61" s="351">
        <f t="shared" si="349"/>
        <v>0</v>
      </c>
      <c r="I61" s="351">
        <f t="shared" si="349"/>
        <v>0</v>
      </c>
      <c r="J61" s="351">
        <f t="shared" si="349"/>
        <v>0</v>
      </c>
      <c r="K61" s="351">
        <f t="shared" si="349"/>
        <v>0</v>
      </c>
      <c r="L61" s="351">
        <f t="shared" si="349"/>
        <v>0</v>
      </c>
      <c r="M61" s="351">
        <f t="shared" si="349"/>
        <v>0</v>
      </c>
      <c r="N61" s="351">
        <f t="shared" si="349"/>
        <v>0</v>
      </c>
      <c r="O61" s="351">
        <f t="shared" si="349"/>
        <v>0</v>
      </c>
      <c r="P61" s="351">
        <f t="shared" si="349"/>
        <v>0</v>
      </c>
      <c r="Q61" s="351">
        <f t="shared" si="349"/>
        <v>0</v>
      </c>
      <c r="R61" s="351">
        <f t="shared" si="349"/>
        <v>0</v>
      </c>
      <c r="S61" s="351">
        <f t="shared" si="349"/>
        <v>0</v>
      </c>
      <c r="T61" s="351">
        <f t="shared" si="349"/>
        <v>0</v>
      </c>
      <c r="U61" s="351">
        <f t="shared" si="349"/>
        <v>0</v>
      </c>
      <c r="V61" s="351">
        <f t="shared" si="349"/>
        <v>0</v>
      </c>
      <c r="W61" s="351">
        <f t="shared" si="349"/>
        <v>0</v>
      </c>
      <c r="X61" s="351">
        <f t="shared" si="349"/>
        <v>0</v>
      </c>
      <c r="Y61" s="351">
        <f t="shared" si="349"/>
        <v>0</v>
      </c>
      <c r="Z61" s="351">
        <f t="shared" si="349"/>
        <v>0</v>
      </c>
      <c r="AA61" s="351">
        <f t="shared" si="349"/>
        <v>0</v>
      </c>
      <c r="AB61" s="351">
        <f t="shared" si="349"/>
        <v>0</v>
      </c>
      <c r="AC61" s="351">
        <f t="shared" si="349"/>
        <v>0</v>
      </c>
      <c r="AD61" s="351">
        <f t="shared" si="349"/>
        <v>0</v>
      </c>
      <c r="AE61" s="351">
        <f t="shared" si="349"/>
        <v>37</v>
      </c>
      <c r="AF61" s="351">
        <f t="shared" si="349"/>
        <v>0</v>
      </c>
      <c r="AG61" s="351">
        <f t="shared" si="349"/>
        <v>0</v>
      </c>
      <c r="AH61" s="351">
        <f t="shared" si="349"/>
        <v>0</v>
      </c>
      <c r="AI61" s="351">
        <f t="shared" si="349"/>
        <v>0</v>
      </c>
      <c r="AJ61" s="351">
        <f t="shared" si="349"/>
        <v>80.15795</v>
      </c>
      <c r="AK61" s="351">
        <f t="shared" si="349"/>
        <v>0</v>
      </c>
      <c r="AL61" s="351">
        <f t="shared" si="349"/>
        <v>0</v>
      </c>
      <c r="AM61" s="351">
        <f t="shared" si="349"/>
        <v>80.15795</v>
      </c>
      <c r="AN61" s="351">
        <f t="shared" si="349"/>
        <v>0</v>
      </c>
      <c r="AO61" s="351">
        <f t="shared" si="349"/>
        <v>0</v>
      </c>
      <c r="AP61" s="351">
        <f t="shared" si="349"/>
        <v>0</v>
      </c>
      <c r="AQ61" s="351">
        <f t="shared" si="349"/>
        <v>0</v>
      </c>
      <c r="AR61" s="351">
        <f t="shared" si="349"/>
        <v>0</v>
      </c>
      <c r="AS61" s="351">
        <f t="shared" si="349"/>
        <v>0</v>
      </c>
      <c r="AT61" s="351">
        <f t="shared" si="349"/>
        <v>16.04205</v>
      </c>
      <c r="AU61" s="351">
        <f t="shared" si="349"/>
        <v>0</v>
      </c>
      <c r="AV61" s="351">
        <f t="shared" si="349"/>
        <v>0</v>
      </c>
      <c r="AW61" s="351">
        <f t="shared" si="349"/>
        <v>0</v>
      </c>
      <c r="AX61" s="351">
        <f t="shared" si="349"/>
        <v>0</v>
      </c>
      <c r="AY61" s="351">
        <f t="shared" si="349"/>
        <v>0</v>
      </c>
      <c r="AZ61" s="351">
        <f t="shared" si="349"/>
        <v>0</v>
      </c>
      <c r="BA61" s="351">
        <f t="shared" si="349"/>
        <v>0</v>
      </c>
      <c r="BB61" s="455"/>
    </row>
    <row r="62" spans="1:54" ht="30.75" customHeight="1">
      <c r="A62" s="449"/>
      <c r="B62" s="449"/>
      <c r="C62" s="449"/>
      <c r="D62" s="299" t="s">
        <v>43</v>
      </c>
      <c r="E62" s="351">
        <f>E65</f>
        <v>46.8</v>
      </c>
      <c r="F62" s="351">
        <f t="shared" ref="F62:BA62" si="350">F65</f>
        <v>28.163609999999998</v>
      </c>
      <c r="G62" s="351">
        <f t="shared" si="350"/>
        <v>0</v>
      </c>
      <c r="H62" s="351">
        <f t="shared" si="350"/>
        <v>0</v>
      </c>
      <c r="I62" s="351">
        <f t="shared" si="350"/>
        <v>0</v>
      </c>
      <c r="J62" s="351">
        <f t="shared" si="350"/>
        <v>0</v>
      </c>
      <c r="K62" s="351">
        <f t="shared" si="350"/>
        <v>0</v>
      </c>
      <c r="L62" s="351">
        <f t="shared" si="350"/>
        <v>0</v>
      </c>
      <c r="M62" s="351">
        <f t="shared" si="350"/>
        <v>0</v>
      </c>
      <c r="N62" s="351">
        <f t="shared" si="350"/>
        <v>0</v>
      </c>
      <c r="O62" s="351">
        <f t="shared" si="350"/>
        <v>0</v>
      </c>
      <c r="P62" s="351">
        <f t="shared" si="350"/>
        <v>0</v>
      </c>
      <c r="Q62" s="351">
        <f t="shared" si="350"/>
        <v>0</v>
      </c>
      <c r="R62" s="351">
        <f t="shared" si="350"/>
        <v>0</v>
      </c>
      <c r="S62" s="351">
        <f t="shared" si="350"/>
        <v>0</v>
      </c>
      <c r="T62" s="351">
        <f t="shared" si="350"/>
        <v>0</v>
      </c>
      <c r="U62" s="351">
        <f t="shared" si="350"/>
        <v>0</v>
      </c>
      <c r="V62" s="351">
        <f t="shared" si="350"/>
        <v>0</v>
      </c>
      <c r="W62" s="351">
        <f t="shared" si="350"/>
        <v>0</v>
      </c>
      <c r="X62" s="351">
        <f t="shared" si="350"/>
        <v>0</v>
      </c>
      <c r="Y62" s="351">
        <f t="shared" si="350"/>
        <v>0</v>
      </c>
      <c r="Z62" s="351">
        <f t="shared" si="350"/>
        <v>0</v>
      </c>
      <c r="AA62" s="351">
        <f t="shared" si="350"/>
        <v>0</v>
      </c>
      <c r="AB62" s="351">
        <f t="shared" si="350"/>
        <v>0</v>
      </c>
      <c r="AC62" s="351">
        <f t="shared" si="350"/>
        <v>0</v>
      </c>
      <c r="AD62" s="351">
        <f t="shared" si="350"/>
        <v>0</v>
      </c>
      <c r="AE62" s="351">
        <f t="shared" si="350"/>
        <v>13</v>
      </c>
      <c r="AF62" s="351">
        <f t="shared" si="350"/>
        <v>0</v>
      </c>
      <c r="AG62" s="351">
        <f t="shared" si="350"/>
        <v>0</v>
      </c>
      <c r="AH62" s="351">
        <f t="shared" si="350"/>
        <v>0</v>
      </c>
      <c r="AI62" s="351">
        <f t="shared" si="350"/>
        <v>0</v>
      </c>
      <c r="AJ62" s="351">
        <f t="shared" si="350"/>
        <v>28.163609999999998</v>
      </c>
      <c r="AK62" s="351">
        <f t="shared" si="350"/>
        <v>0</v>
      </c>
      <c r="AL62" s="351">
        <f t="shared" si="350"/>
        <v>0</v>
      </c>
      <c r="AM62" s="351">
        <f t="shared" si="350"/>
        <v>28.163609999999998</v>
      </c>
      <c r="AN62" s="351">
        <f t="shared" si="350"/>
        <v>0</v>
      </c>
      <c r="AO62" s="351">
        <f t="shared" si="350"/>
        <v>0</v>
      </c>
      <c r="AP62" s="351">
        <f t="shared" si="350"/>
        <v>0</v>
      </c>
      <c r="AQ62" s="351">
        <f t="shared" si="350"/>
        <v>0</v>
      </c>
      <c r="AR62" s="351">
        <f t="shared" si="350"/>
        <v>0</v>
      </c>
      <c r="AS62" s="351">
        <f t="shared" si="350"/>
        <v>0</v>
      </c>
      <c r="AT62" s="351">
        <f t="shared" si="350"/>
        <v>5.6363899999999996</v>
      </c>
      <c r="AU62" s="351">
        <f t="shared" si="350"/>
        <v>0</v>
      </c>
      <c r="AV62" s="351">
        <f t="shared" si="350"/>
        <v>0</v>
      </c>
      <c r="AW62" s="351">
        <f t="shared" si="350"/>
        <v>0</v>
      </c>
      <c r="AX62" s="351">
        <f t="shared" si="350"/>
        <v>0</v>
      </c>
      <c r="AY62" s="351">
        <f t="shared" si="350"/>
        <v>0</v>
      </c>
      <c r="AZ62" s="351">
        <f t="shared" si="350"/>
        <v>0</v>
      </c>
      <c r="BA62" s="351">
        <f t="shared" si="350"/>
        <v>0</v>
      </c>
      <c r="BB62" s="455"/>
    </row>
    <row r="63" spans="1:54" ht="27.75" customHeight="1">
      <c r="A63" s="448" t="s">
        <v>327</v>
      </c>
      <c r="B63" s="448" t="s">
        <v>303</v>
      </c>
      <c r="C63" s="448"/>
      <c r="D63" s="162" t="s">
        <v>41</v>
      </c>
      <c r="E63" s="352">
        <f>H63+K63+N63+Q63+T63+W63+Z63+AE63+AJ63+AO63+AT63+AY63</f>
        <v>180</v>
      </c>
      <c r="F63" s="352">
        <f t="shared" ref="F63:G65" si="351">I63+L63+O63+R63+U63+X63+AC63+AH63+AM63+AR63+AW63+AZ63</f>
        <v>108.32156000000001</v>
      </c>
      <c r="G63" s="352">
        <f t="shared" si="351"/>
        <v>0</v>
      </c>
      <c r="H63" s="353">
        <f t="shared" ref="H63" si="352">H64+H65</f>
        <v>0</v>
      </c>
      <c r="I63" s="353">
        <f t="shared" ref="I63" si="353">I64+I65</f>
        <v>0</v>
      </c>
      <c r="J63" s="353">
        <f t="shared" ref="J63" si="354">J64+J65</f>
        <v>0</v>
      </c>
      <c r="K63" s="354">
        <f t="shared" ref="K63" si="355">K64+K65</f>
        <v>0</v>
      </c>
      <c r="L63" s="354">
        <f t="shared" ref="L63" si="356">L64+L65</f>
        <v>0</v>
      </c>
      <c r="M63" s="354">
        <f t="shared" ref="M63" si="357">M64+M65</f>
        <v>0</v>
      </c>
      <c r="N63" s="353">
        <f t="shared" ref="N63" si="358">N64+N65</f>
        <v>0</v>
      </c>
      <c r="O63" s="353">
        <f t="shared" ref="O63" si="359">O64+O65</f>
        <v>0</v>
      </c>
      <c r="P63" s="353">
        <f t="shared" ref="P63" si="360">P64+P65</f>
        <v>0</v>
      </c>
      <c r="Q63" s="354">
        <f t="shared" ref="Q63" si="361">Q64+Q65</f>
        <v>0</v>
      </c>
      <c r="R63" s="354">
        <f t="shared" ref="R63" si="362">R64+R65</f>
        <v>0</v>
      </c>
      <c r="S63" s="354">
        <f t="shared" ref="S63" si="363">S64+S65</f>
        <v>0</v>
      </c>
      <c r="T63" s="353">
        <f t="shared" ref="T63" si="364">T64+T65</f>
        <v>0</v>
      </c>
      <c r="U63" s="353">
        <f t="shared" ref="U63" si="365">U64+U65</f>
        <v>0</v>
      </c>
      <c r="V63" s="353">
        <f t="shared" ref="V63" si="366">V64+V65</f>
        <v>0</v>
      </c>
      <c r="W63" s="354">
        <f t="shared" ref="W63" si="367">W64+W65</f>
        <v>0</v>
      </c>
      <c r="X63" s="354">
        <f t="shared" ref="X63" si="368">X64+X65</f>
        <v>0</v>
      </c>
      <c r="Y63" s="354">
        <f t="shared" ref="Y63" si="369">Y64+Y65</f>
        <v>0</v>
      </c>
      <c r="Z63" s="353">
        <f t="shared" ref="Z63" si="370">Z64+Z65</f>
        <v>0</v>
      </c>
      <c r="AA63" s="353">
        <f t="shared" ref="AA63" si="371">AA64+AA65</f>
        <v>0</v>
      </c>
      <c r="AB63" s="353">
        <f t="shared" ref="AB63" si="372">AB64+AB65</f>
        <v>0</v>
      </c>
      <c r="AC63" s="353">
        <f t="shared" ref="AC63" si="373">AC64+AC65</f>
        <v>0</v>
      </c>
      <c r="AD63" s="353">
        <f t="shared" ref="AD63" si="374">AD64+AD65</f>
        <v>0</v>
      </c>
      <c r="AE63" s="354">
        <f t="shared" ref="AE63" si="375">AE64+AE65</f>
        <v>50</v>
      </c>
      <c r="AF63" s="354">
        <f t="shared" ref="AF63" si="376">AF64+AF65</f>
        <v>0</v>
      </c>
      <c r="AG63" s="354">
        <f t="shared" ref="AG63" si="377">AG64+AG65</f>
        <v>0</v>
      </c>
      <c r="AH63" s="354">
        <f t="shared" ref="AH63" si="378">AH64+AH65</f>
        <v>0</v>
      </c>
      <c r="AI63" s="354">
        <f t="shared" ref="AI63" si="379">AI64+AI65</f>
        <v>0</v>
      </c>
      <c r="AJ63" s="353">
        <f t="shared" ref="AJ63" si="380">AJ64+AJ65</f>
        <v>108.32156000000001</v>
      </c>
      <c r="AK63" s="353">
        <f t="shared" ref="AK63" si="381">AK64+AK65</f>
        <v>0</v>
      </c>
      <c r="AL63" s="353">
        <f t="shared" ref="AL63" si="382">AL64+AL65</f>
        <v>0</v>
      </c>
      <c r="AM63" s="353">
        <f t="shared" ref="AM63" si="383">AM64+AM65</f>
        <v>108.32156000000001</v>
      </c>
      <c r="AN63" s="353">
        <f t="shared" ref="AN63" si="384">AN64+AN65</f>
        <v>0</v>
      </c>
      <c r="AO63" s="354">
        <f>AO64+AO65</f>
        <v>0</v>
      </c>
      <c r="AP63" s="354"/>
      <c r="AQ63" s="354"/>
      <c r="AR63" s="354">
        <f t="shared" ref="AR63" si="385">AR64+AR65</f>
        <v>0</v>
      </c>
      <c r="AS63" s="354">
        <f t="shared" ref="AS63" si="386">AS64+AS65</f>
        <v>0</v>
      </c>
      <c r="AT63" s="353">
        <f t="shared" ref="AT63" si="387">AT64+AT65</f>
        <v>21.678439999999998</v>
      </c>
      <c r="AU63" s="353">
        <f t="shared" ref="AU63" si="388">AU64+AU65</f>
        <v>0</v>
      </c>
      <c r="AV63" s="353">
        <f t="shared" ref="AV63" si="389">AV64+AV65</f>
        <v>0</v>
      </c>
      <c r="AW63" s="353">
        <f t="shared" ref="AW63" si="390">AW64+AW65</f>
        <v>0</v>
      </c>
      <c r="AX63" s="353">
        <f t="shared" ref="AX63" si="391">AX64+AX65</f>
        <v>0</v>
      </c>
      <c r="AY63" s="354">
        <f t="shared" ref="AY63" si="392">AY64+AY65</f>
        <v>0</v>
      </c>
      <c r="AZ63" s="354">
        <f t="shared" ref="AZ63" si="393">AZ64+AZ65</f>
        <v>0</v>
      </c>
      <c r="BA63" s="354">
        <f t="shared" ref="BA63" si="394">BA64+BA65</f>
        <v>0</v>
      </c>
      <c r="BB63" s="445"/>
    </row>
    <row r="64" spans="1:54" ht="41.25" customHeight="1">
      <c r="A64" s="448"/>
      <c r="B64" s="448"/>
      <c r="C64" s="448"/>
      <c r="D64" s="300" t="s">
        <v>2</v>
      </c>
      <c r="E64" s="352">
        <f>H64+K64+N64+Q64+T64+W64+Z64+AE64+AJ64+AO64+AT64+AY64</f>
        <v>133.19999999999999</v>
      </c>
      <c r="F64" s="352">
        <f t="shared" si="351"/>
        <v>80.15795</v>
      </c>
      <c r="G64" s="352">
        <f t="shared" si="351"/>
        <v>0</v>
      </c>
      <c r="H64" s="353"/>
      <c r="I64" s="353"/>
      <c r="J64" s="353"/>
      <c r="K64" s="354"/>
      <c r="L64" s="354"/>
      <c r="M64" s="354"/>
      <c r="N64" s="353"/>
      <c r="O64" s="353"/>
      <c r="P64" s="353"/>
      <c r="Q64" s="354"/>
      <c r="R64" s="354"/>
      <c r="S64" s="354"/>
      <c r="T64" s="353"/>
      <c r="U64" s="353"/>
      <c r="V64" s="353"/>
      <c r="W64" s="354"/>
      <c r="X64" s="354"/>
      <c r="Y64" s="354"/>
      <c r="Z64" s="353"/>
      <c r="AA64" s="353"/>
      <c r="AB64" s="353"/>
      <c r="AC64" s="353"/>
      <c r="AD64" s="353"/>
      <c r="AE64" s="354">
        <v>37</v>
      </c>
      <c r="AF64" s="354"/>
      <c r="AG64" s="354"/>
      <c r="AH64" s="354"/>
      <c r="AI64" s="354"/>
      <c r="AJ64" s="353">
        <v>80.15795</v>
      </c>
      <c r="AK64" s="353"/>
      <c r="AL64" s="353"/>
      <c r="AM64" s="353">
        <v>80.15795</v>
      </c>
      <c r="AN64" s="353"/>
      <c r="AO64" s="354"/>
      <c r="AP64" s="354"/>
      <c r="AQ64" s="354"/>
      <c r="AR64" s="354"/>
      <c r="AS64" s="354"/>
      <c r="AT64" s="353">
        <v>16.04205</v>
      </c>
      <c r="AU64" s="353"/>
      <c r="AV64" s="353"/>
      <c r="AW64" s="353"/>
      <c r="AX64" s="353"/>
      <c r="AY64" s="354"/>
      <c r="AZ64" s="354"/>
      <c r="BA64" s="354"/>
      <c r="BB64" s="446"/>
    </row>
    <row r="65" spans="1:54" ht="30" customHeight="1">
      <c r="A65" s="448"/>
      <c r="B65" s="448"/>
      <c r="C65" s="448"/>
      <c r="D65" s="300" t="s">
        <v>43</v>
      </c>
      <c r="E65" s="352">
        <f>H65+K65+N65+Q65+T65+W65+Z65+AE65+AJ65+AO65+AT65+AY65</f>
        <v>46.8</v>
      </c>
      <c r="F65" s="352">
        <f t="shared" si="351"/>
        <v>28.163609999999998</v>
      </c>
      <c r="G65" s="352">
        <f t="shared" si="351"/>
        <v>0</v>
      </c>
      <c r="H65" s="353"/>
      <c r="I65" s="353"/>
      <c r="J65" s="353"/>
      <c r="K65" s="354"/>
      <c r="L65" s="354"/>
      <c r="M65" s="354"/>
      <c r="N65" s="353"/>
      <c r="O65" s="353"/>
      <c r="P65" s="353"/>
      <c r="Q65" s="354"/>
      <c r="R65" s="354"/>
      <c r="S65" s="354"/>
      <c r="T65" s="353"/>
      <c r="U65" s="353"/>
      <c r="V65" s="353"/>
      <c r="W65" s="354"/>
      <c r="X65" s="354"/>
      <c r="Y65" s="354"/>
      <c r="Z65" s="353"/>
      <c r="AA65" s="353"/>
      <c r="AB65" s="353"/>
      <c r="AC65" s="353"/>
      <c r="AD65" s="353"/>
      <c r="AE65" s="354">
        <v>13</v>
      </c>
      <c r="AF65" s="354"/>
      <c r="AG65" s="354"/>
      <c r="AH65" s="354"/>
      <c r="AI65" s="354"/>
      <c r="AJ65" s="353">
        <v>28.163609999999998</v>
      </c>
      <c r="AK65" s="353"/>
      <c r="AL65" s="353"/>
      <c r="AM65" s="353">
        <v>28.163609999999998</v>
      </c>
      <c r="AN65" s="353"/>
      <c r="AO65" s="354"/>
      <c r="AP65" s="354"/>
      <c r="AQ65" s="354"/>
      <c r="AR65" s="354"/>
      <c r="AS65" s="354"/>
      <c r="AT65" s="353">
        <v>5.6363899999999996</v>
      </c>
      <c r="AU65" s="353"/>
      <c r="AV65" s="353"/>
      <c r="AW65" s="353"/>
      <c r="AX65" s="353"/>
      <c r="AY65" s="354"/>
      <c r="AZ65" s="354"/>
      <c r="BA65" s="354"/>
      <c r="BB65" s="446"/>
    </row>
    <row r="66" spans="1:54" ht="27" customHeight="1">
      <c r="A66" s="449" t="s">
        <v>14</v>
      </c>
      <c r="B66" s="449" t="s">
        <v>302</v>
      </c>
      <c r="C66" s="449" t="s">
        <v>292</v>
      </c>
      <c r="D66" s="161" t="s">
        <v>41</v>
      </c>
      <c r="E66" s="351">
        <f>E67+E68</f>
        <v>1283.7840000000001</v>
      </c>
      <c r="F66" s="351">
        <f t="shared" ref="F66" si="395">F67+F68</f>
        <v>1000</v>
      </c>
      <c r="G66" s="351">
        <f>F66/E66*100</f>
        <v>77.894723722993902</v>
      </c>
      <c r="H66" s="351">
        <f>H67+H68</f>
        <v>0</v>
      </c>
      <c r="I66" s="351">
        <f t="shared" ref="I66" si="396">I67+I68</f>
        <v>0</v>
      </c>
      <c r="J66" s="351">
        <f t="shared" ref="J66" si="397">J67+J68</f>
        <v>0</v>
      </c>
      <c r="K66" s="351">
        <f>K67+K68</f>
        <v>0</v>
      </c>
      <c r="L66" s="351">
        <f t="shared" ref="L66" si="398">L67+L68</f>
        <v>0</v>
      </c>
      <c r="M66" s="351">
        <f t="shared" ref="M66" si="399">M67+M68</f>
        <v>0</v>
      </c>
      <c r="N66" s="351">
        <f>N67+N68</f>
        <v>0</v>
      </c>
      <c r="O66" s="351">
        <f t="shared" ref="O66" si="400">O67+O68</f>
        <v>0</v>
      </c>
      <c r="P66" s="351">
        <f t="shared" ref="P66" si="401">P67+P68</f>
        <v>0</v>
      </c>
      <c r="Q66" s="351">
        <f>Q67+Q68</f>
        <v>200</v>
      </c>
      <c r="R66" s="351">
        <f t="shared" ref="R66" si="402">R67+R68</f>
        <v>0</v>
      </c>
      <c r="S66" s="351">
        <f t="shared" ref="S66" si="403">S67+S68</f>
        <v>0</v>
      </c>
      <c r="T66" s="351">
        <f>T67+T68</f>
        <v>0</v>
      </c>
      <c r="U66" s="351">
        <f t="shared" ref="U66" si="404">U67+U68</f>
        <v>0</v>
      </c>
      <c r="V66" s="351">
        <f t="shared" ref="V66" si="405">V67+V68</f>
        <v>0</v>
      </c>
      <c r="W66" s="351">
        <f>W67+W68</f>
        <v>315.60000000000002</v>
      </c>
      <c r="X66" s="351">
        <f t="shared" ref="X66" si="406">X67+X68</f>
        <v>315.60000000000002</v>
      </c>
      <c r="Y66" s="351">
        <f t="shared" ref="Y66" si="407">Y67+Y68</f>
        <v>0</v>
      </c>
      <c r="Z66" s="351">
        <f>Z67+Z68</f>
        <v>0</v>
      </c>
      <c r="AA66" s="351">
        <f t="shared" ref="AA66" si="408">AA67+AA68</f>
        <v>0</v>
      </c>
      <c r="AB66" s="351">
        <f t="shared" ref="AB66:AD66" si="409">AB67+AB68</f>
        <v>0</v>
      </c>
      <c r="AC66" s="351">
        <f t="shared" si="409"/>
        <v>0</v>
      </c>
      <c r="AD66" s="351">
        <f t="shared" si="409"/>
        <v>0</v>
      </c>
      <c r="AE66" s="351">
        <f>AE67+AE68</f>
        <v>0</v>
      </c>
      <c r="AF66" s="351">
        <f t="shared" ref="AF66" si="410">AF67+AF68</f>
        <v>0</v>
      </c>
      <c r="AG66" s="351">
        <f t="shared" ref="AG66:AI66" si="411">AG67+AG68</f>
        <v>0</v>
      </c>
      <c r="AH66" s="351">
        <f t="shared" si="411"/>
        <v>0</v>
      </c>
      <c r="AI66" s="351">
        <f t="shared" si="411"/>
        <v>0</v>
      </c>
      <c r="AJ66" s="351">
        <f>AJ67+AJ68</f>
        <v>400</v>
      </c>
      <c r="AK66" s="351">
        <f t="shared" ref="AK66" si="412">AK67+AK68</f>
        <v>0</v>
      </c>
      <c r="AL66" s="351">
        <f t="shared" ref="AL66" si="413">AL67+AL68</f>
        <v>0</v>
      </c>
      <c r="AM66" s="351">
        <f t="shared" ref="AM66" si="414">AM67+AM68</f>
        <v>400</v>
      </c>
      <c r="AN66" s="351">
        <f t="shared" ref="AN66" si="415">AN67+AN68</f>
        <v>0</v>
      </c>
      <c r="AO66" s="351">
        <f>AO67+AO68</f>
        <v>284.39999999999998</v>
      </c>
      <c r="AP66" s="351">
        <f t="shared" ref="AP66" si="416">AP67+AP68</f>
        <v>0</v>
      </c>
      <c r="AQ66" s="351">
        <f t="shared" ref="AQ66" si="417">AQ67+AQ68</f>
        <v>0</v>
      </c>
      <c r="AR66" s="351">
        <f t="shared" ref="AR66" si="418">AR67+AR68</f>
        <v>284.39999999999998</v>
      </c>
      <c r="AS66" s="351">
        <f t="shared" ref="AS66" si="419">AS67+AS68</f>
        <v>0</v>
      </c>
      <c r="AT66" s="351">
        <f>AT67+AT68</f>
        <v>0</v>
      </c>
      <c r="AU66" s="351">
        <f t="shared" ref="AU66" si="420">AU67+AU68</f>
        <v>0</v>
      </c>
      <c r="AV66" s="351">
        <f t="shared" ref="AV66" si="421">AV67+AV68</f>
        <v>0</v>
      </c>
      <c r="AW66" s="351">
        <f t="shared" ref="AW66" si="422">AW67+AW68</f>
        <v>0</v>
      </c>
      <c r="AX66" s="351">
        <f t="shared" ref="AX66" si="423">AX67+AX68</f>
        <v>0</v>
      </c>
      <c r="AY66" s="351">
        <f>AY67+AY68</f>
        <v>83.783999999999992</v>
      </c>
      <c r="AZ66" s="351">
        <f>AZ67+AZ68</f>
        <v>0</v>
      </c>
      <c r="BA66" s="351">
        <f>BA67+BA68</f>
        <v>0</v>
      </c>
      <c r="BB66" s="445"/>
    </row>
    <row r="67" spans="1:54" ht="46.5" customHeight="1">
      <c r="A67" s="449"/>
      <c r="B67" s="449"/>
      <c r="C67" s="449"/>
      <c r="D67" s="299" t="s">
        <v>2</v>
      </c>
      <c r="E67" s="351">
        <f>E70</f>
        <v>950</v>
      </c>
      <c r="F67" s="351">
        <f t="shared" ref="F67" si="424">F70</f>
        <v>740</v>
      </c>
      <c r="G67" s="351">
        <f>F67/E67*100</f>
        <v>77.89473684210526</v>
      </c>
      <c r="H67" s="351">
        <f>H70</f>
        <v>0</v>
      </c>
      <c r="I67" s="351">
        <f t="shared" ref="I67:J67" si="425">I70</f>
        <v>0</v>
      </c>
      <c r="J67" s="351">
        <f t="shared" si="425"/>
        <v>0</v>
      </c>
      <c r="K67" s="351">
        <f>K70</f>
        <v>0</v>
      </c>
      <c r="L67" s="351">
        <f t="shared" ref="L67:M67" si="426">L70</f>
        <v>0</v>
      </c>
      <c r="M67" s="351">
        <f t="shared" si="426"/>
        <v>0</v>
      </c>
      <c r="N67" s="351">
        <f>N70</f>
        <v>0</v>
      </c>
      <c r="O67" s="351">
        <f t="shared" ref="O67:P67" si="427">O70</f>
        <v>0</v>
      </c>
      <c r="P67" s="351">
        <f t="shared" si="427"/>
        <v>0</v>
      </c>
      <c r="Q67" s="351">
        <f>Q70</f>
        <v>148</v>
      </c>
      <c r="R67" s="351">
        <f t="shared" ref="R67:S67" si="428">R70</f>
        <v>0</v>
      </c>
      <c r="S67" s="351">
        <f t="shared" si="428"/>
        <v>0</v>
      </c>
      <c r="T67" s="351">
        <f>T70</f>
        <v>0</v>
      </c>
      <c r="U67" s="351">
        <f t="shared" ref="U67:V67" si="429">U70</f>
        <v>0</v>
      </c>
      <c r="V67" s="351">
        <f t="shared" si="429"/>
        <v>0</v>
      </c>
      <c r="W67" s="351">
        <f>W70</f>
        <v>233.54400000000001</v>
      </c>
      <c r="X67" s="351">
        <f t="shared" ref="X67:Y67" si="430">X70</f>
        <v>233.54400000000001</v>
      </c>
      <c r="Y67" s="351">
        <f t="shared" si="430"/>
        <v>0</v>
      </c>
      <c r="Z67" s="351">
        <f>Z70</f>
        <v>0</v>
      </c>
      <c r="AA67" s="351">
        <f t="shared" ref="AA67:AD67" si="431">AA70</f>
        <v>0</v>
      </c>
      <c r="AB67" s="351">
        <f t="shared" si="431"/>
        <v>0</v>
      </c>
      <c r="AC67" s="351">
        <f t="shared" si="431"/>
        <v>0</v>
      </c>
      <c r="AD67" s="351">
        <f t="shared" si="431"/>
        <v>0</v>
      </c>
      <c r="AE67" s="351">
        <f>AE70</f>
        <v>0</v>
      </c>
      <c r="AF67" s="351">
        <f t="shared" ref="AF67:AI67" si="432">AF70</f>
        <v>0</v>
      </c>
      <c r="AG67" s="351">
        <f t="shared" si="432"/>
        <v>0</v>
      </c>
      <c r="AH67" s="351">
        <f t="shared" si="432"/>
        <v>0</v>
      </c>
      <c r="AI67" s="351">
        <f t="shared" si="432"/>
        <v>0</v>
      </c>
      <c r="AJ67" s="351">
        <f>AJ70</f>
        <v>296</v>
      </c>
      <c r="AK67" s="351">
        <f t="shared" ref="AK67:AN67" si="433">AK70</f>
        <v>0</v>
      </c>
      <c r="AL67" s="351">
        <f t="shared" si="433"/>
        <v>0</v>
      </c>
      <c r="AM67" s="351">
        <f t="shared" si="433"/>
        <v>296</v>
      </c>
      <c r="AN67" s="351">
        <f t="shared" si="433"/>
        <v>0</v>
      </c>
      <c r="AO67" s="351">
        <f>AO70</f>
        <v>210.45599999999999</v>
      </c>
      <c r="AP67" s="351">
        <f t="shared" ref="AP67:AS67" si="434">AP70</f>
        <v>0</v>
      </c>
      <c r="AQ67" s="351">
        <f t="shared" si="434"/>
        <v>0</v>
      </c>
      <c r="AR67" s="351">
        <f t="shared" si="434"/>
        <v>210.45599999999999</v>
      </c>
      <c r="AS67" s="351">
        <f t="shared" si="434"/>
        <v>0</v>
      </c>
      <c r="AT67" s="351">
        <f>AT70</f>
        <v>0</v>
      </c>
      <c r="AU67" s="351">
        <f t="shared" ref="AU67:AX67" si="435">AU70</f>
        <v>0</v>
      </c>
      <c r="AV67" s="351">
        <f t="shared" si="435"/>
        <v>0</v>
      </c>
      <c r="AW67" s="351">
        <f t="shared" si="435"/>
        <v>0</v>
      </c>
      <c r="AX67" s="351">
        <f t="shared" si="435"/>
        <v>0</v>
      </c>
      <c r="AY67" s="351">
        <f t="shared" ref="AY67:BA68" si="436">AY70</f>
        <v>62</v>
      </c>
      <c r="AZ67" s="351">
        <f t="shared" si="436"/>
        <v>0</v>
      </c>
      <c r="BA67" s="351">
        <f t="shared" si="436"/>
        <v>0</v>
      </c>
      <c r="BB67" s="446"/>
    </row>
    <row r="68" spans="1:54" ht="65.25" customHeight="1">
      <c r="A68" s="449"/>
      <c r="B68" s="449"/>
      <c r="C68" s="449"/>
      <c r="D68" s="299" t="s">
        <v>43</v>
      </c>
      <c r="E68" s="351">
        <f>E71</f>
        <v>333.78399999999999</v>
      </c>
      <c r="F68" s="351">
        <f t="shared" ref="F68" si="437">F71</f>
        <v>260</v>
      </c>
      <c r="G68" s="351">
        <f>F68/E68*100</f>
        <v>77.894686384008821</v>
      </c>
      <c r="H68" s="351">
        <f>H71</f>
        <v>0</v>
      </c>
      <c r="I68" s="351">
        <f t="shared" ref="I68:J68" si="438">I71</f>
        <v>0</v>
      </c>
      <c r="J68" s="351">
        <f t="shared" si="438"/>
        <v>0</v>
      </c>
      <c r="K68" s="351">
        <f>K71</f>
        <v>0</v>
      </c>
      <c r="L68" s="351">
        <f t="shared" ref="L68:M68" si="439">L71</f>
        <v>0</v>
      </c>
      <c r="M68" s="351">
        <f t="shared" si="439"/>
        <v>0</v>
      </c>
      <c r="N68" s="351">
        <f>N71</f>
        <v>0</v>
      </c>
      <c r="O68" s="351">
        <f t="shared" ref="O68:P68" si="440">O71</f>
        <v>0</v>
      </c>
      <c r="P68" s="351">
        <f t="shared" si="440"/>
        <v>0</v>
      </c>
      <c r="Q68" s="351">
        <f>Q71</f>
        <v>52</v>
      </c>
      <c r="R68" s="351">
        <f t="shared" ref="R68:S68" si="441">R71</f>
        <v>0</v>
      </c>
      <c r="S68" s="351">
        <f t="shared" si="441"/>
        <v>0</v>
      </c>
      <c r="T68" s="351">
        <f>T71</f>
        <v>0</v>
      </c>
      <c r="U68" s="351">
        <f t="shared" ref="U68:V68" si="442">U71</f>
        <v>0</v>
      </c>
      <c r="V68" s="351">
        <f t="shared" si="442"/>
        <v>0</v>
      </c>
      <c r="W68" s="351">
        <f>W71</f>
        <v>82.055999999999997</v>
      </c>
      <c r="X68" s="351">
        <f t="shared" ref="X68:Y68" si="443">X71</f>
        <v>82.055999999999997</v>
      </c>
      <c r="Y68" s="351">
        <f t="shared" si="443"/>
        <v>0</v>
      </c>
      <c r="Z68" s="351">
        <f>Z71</f>
        <v>0</v>
      </c>
      <c r="AA68" s="351">
        <f t="shared" ref="AA68:AD68" si="444">AA71</f>
        <v>0</v>
      </c>
      <c r="AB68" s="351">
        <f t="shared" si="444"/>
        <v>0</v>
      </c>
      <c r="AC68" s="351">
        <f t="shared" si="444"/>
        <v>0</v>
      </c>
      <c r="AD68" s="351">
        <f t="shared" si="444"/>
        <v>0</v>
      </c>
      <c r="AE68" s="351">
        <f>AE71</f>
        <v>0</v>
      </c>
      <c r="AF68" s="351">
        <f t="shared" ref="AF68:AI68" si="445">AF71</f>
        <v>0</v>
      </c>
      <c r="AG68" s="351">
        <f t="shared" si="445"/>
        <v>0</v>
      </c>
      <c r="AH68" s="351">
        <f t="shared" si="445"/>
        <v>0</v>
      </c>
      <c r="AI68" s="351">
        <f t="shared" si="445"/>
        <v>0</v>
      </c>
      <c r="AJ68" s="351">
        <f>AJ71</f>
        <v>104</v>
      </c>
      <c r="AK68" s="351">
        <f t="shared" ref="AK68:AN68" si="446">AK71</f>
        <v>0</v>
      </c>
      <c r="AL68" s="351">
        <f t="shared" si="446"/>
        <v>0</v>
      </c>
      <c r="AM68" s="351">
        <f t="shared" si="446"/>
        <v>104</v>
      </c>
      <c r="AN68" s="351">
        <f t="shared" si="446"/>
        <v>0</v>
      </c>
      <c r="AO68" s="351">
        <f>AO71</f>
        <v>73.944000000000003</v>
      </c>
      <c r="AP68" s="351">
        <f t="shared" ref="AP68:AS68" si="447">AP71</f>
        <v>0</v>
      </c>
      <c r="AQ68" s="351">
        <f t="shared" si="447"/>
        <v>0</v>
      </c>
      <c r="AR68" s="351">
        <f t="shared" si="447"/>
        <v>73.944000000000003</v>
      </c>
      <c r="AS68" s="351">
        <f t="shared" si="447"/>
        <v>0</v>
      </c>
      <c r="AT68" s="351">
        <f>AT71</f>
        <v>0</v>
      </c>
      <c r="AU68" s="351">
        <f t="shared" ref="AU68:AX68" si="448">AU71</f>
        <v>0</v>
      </c>
      <c r="AV68" s="351">
        <f t="shared" si="448"/>
        <v>0</v>
      </c>
      <c r="AW68" s="351">
        <f t="shared" si="448"/>
        <v>0</v>
      </c>
      <c r="AX68" s="351">
        <f t="shared" si="448"/>
        <v>0</v>
      </c>
      <c r="AY68" s="351">
        <f t="shared" si="436"/>
        <v>21.783999999999999</v>
      </c>
      <c r="AZ68" s="351">
        <f t="shared" si="436"/>
        <v>0</v>
      </c>
      <c r="BA68" s="351">
        <f t="shared" si="436"/>
        <v>0</v>
      </c>
      <c r="BB68" s="447"/>
    </row>
    <row r="69" spans="1:54" ht="24.75" customHeight="1">
      <c r="A69" s="448" t="s">
        <v>334</v>
      </c>
      <c r="B69" s="448" t="s">
        <v>304</v>
      </c>
      <c r="C69" s="448"/>
      <c r="D69" s="162" t="s">
        <v>41</v>
      </c>
      <c r="E69" s="352">
        <f>H69+K69+N69+Q69+T69+W69+Z69+AE69+AJ69+AO69+AT69+AY69</f>
        <v>1283.7840000000001</v>
      </c>
      <c r="F69" s="352">
        <f t="shared" ref="F69:G71" si="449">I69+L69+O69+R69+U69+X69+AC69+AH69+AM69+AR69+AW69+AZ69</f>
        <v>1000</v>
      </c>
      <c r="G69" s="352">
        <f t="shared" si="449"/>
        <v>0</v>
      </c>
      <c r="H69" s="353">
        <f t="shared" ref="H69" si="450">H70+H71</f>
        <v>0</v>
      </c>
      <c r="I69" s="353">
        <f t="shared" ref="I69" si="451">I70+I71</f>
        <v>0</v>
      </c>
      <c r="J69" s="353">
        <f t="shared" ref="J69" si="452">J70+J71</f>
        <v>0</v>
      </c>
      <c r="K69" s="354">
        <f t="shared" ref="K69" si="453">K70+K71</f>
        <v>0</v>
      </c>
      <c r="L69" s="354">
        <f t="shared" ref="L69" si="454">L70+L71</f>
        <v>0</v>
      </c>
      <c r="M69" s="354">
        <f t="shared" ref="M69" si="455">M70+M71</f>
        <v>0</v>
      </c>
      <c r="N69" s="353">
        <f t="shared" ref="N69" si="456">N70+N71</f>
        <v>0</v>
      </c>
      <c r="O69" s="353">
        <f t="shared" ref="O69" si="457">O70+O71</f>
        <v>0</v>
      </c>
      <c r="P69" s="353">
        <f t="shared" ref="P69" si="458">P70+P71</f>
        <v>0</v>
      </c>
      <c r="Q69" s="354">
        <f t="shared" ref="Q69" si="459">Q70+Q71</f>
        <v>200</v>
      </c>
      <c r="R69" s="354">
        <f t="shared" ref="R69" si="460">R70+R71</f>
        <v>0</v>
      </c>
      <c r="S69" s="354">
        <f t="shared" ref="S69" si="461">S70+S71</f>
        <v>0</v>
      </c>
      <c r="T69" s="353">
        <f t="shared" ref="T69" si="462">T70+T71</f>
        <v>0</v>
      </c>
      <c r="U69" s="353">
        <f t="shared" ref="U69" si="463">U70+U71</f>
        <v>0</v>
      </c>
      <c r="V69" s="353">
        <f t="shared" ref="V69" si="464">V70+V71</f>
        <v>0</v>
      </c>
      <c r="W69" s="354">
        <f t="shared" ref="W69" si="465">W70+W71</f>
        <v>315.60000000000002</v>
      </c>
      <c r="X69" s="354">
        <f t="shared" ref="X69" si="466">X70+X71</f>
        <v>315.60000000000002</v>
      </c>
      <c r="Y69" s="354">
        <f t="shared" ref="Y69" si="467">Y70+Y71</f>
        <v>0</v>
      </c>
      <c r="Z69" s="353">
        <f t="shared" ref="Z69" si="468">Z70+Z71</f>
        <v>0</v>
      </c>
      <c r="AA69" s="353">
        <f t="shared" ref="AA69" si="469">AA70+AA71</f>
        <v>0</v>
      </c>
      <c r="AB69" s="353">
        <f t="shared" ref="AB69" si="470">AB70+AB71</f>
        <v>0</v>
      </c>
      <c r="AC69" s="353">
        <f t="shared" ref="AC69" si="471">AC70+AC71</f>
        <v>0</v>
      </c>
      <c r="AD69" s="353">
        <f t="shared" ref="AD69" si="472">AD70+AD71</f>
        <v>0</v>
      </c>
      <c r="AE69" s="354">
        <f t="shared" ref="AE69" si="473">AE70+AE71</f>
        <v>0</v>
      </c>
      <c r="AF69" s="354">
        <f t="shared" ref="AF69" si="474">AF70+AF71</f>
        <v>0</v>
      </c>
      <c r="AG69" s="354">
        <f t="shared" ref="AG69" si="475">AG70+AG71</f>
        <v>0</v>
      </c>
      <c r="AH69" s="354">
        <f t="shared" ref="AH69" si="476">AH70+AH71</f>
        <v>0</v>
      </c>
      <c r="AI69" s="354">
        <f t="shared" ref="AI69" si="477">AI70+AI71</f>
        <v>0</v>
      </c>
      <c r="AJ69" s="353">
        <f t="shared" ref="AJ69" si="478">AJ70+AJ71</f>
        <v>400</v>
      </c>
      <c r="AK69" s="353">
        <f t="shared" ref="AK69" si="479">AK70+AK71</f>
        <v>0</v>
      </c>
      <c r="AL69" s="353">
        <f t="shared" ref="AL69" si="480">AL70+AL71</f>
        <v>0</v>
      </c>
      <c r="AM69" s="353">
        <f t="shared" ref="AM69" si="481">AM70+AM71</f>
        <v>400</v>
      </c>
      <c r="AN69" s="353">
        <f t="shared" ref="AN69" si="482">AN70+AN71</f>
        <v>0</v>
      </c>
      <c r="AO69" s="354">
        <f>AO70+AO71</f>
        <v>284.39999999999998</v>
      </c>
      <c r="AP69" s="354"/>
      <c r="AQ69" s="354"/>
      <c r="AR69" s="354">
        <f t="shared" ref="AR69" si="483">AR70+AR71</f>
        <v>284.39999999999998</v>
      </c>
      <c r="AS69" s="354">
        <f t="shared" ref="AS69" si="484">AS70+AS71</f>
        <v>0</v>
      </c>
      <c r="AT69" s="353">
        <f t="shared" ref="AT69" si="485">AT70+AT71</f>
        <v>0</v>
      </c>
      <c r="AU69" s="353">
        <f t="shared" ref="AU69" si="486">AU70+AU71</f>
        <v>0</v>
      </c>
      <c r="AV69" s="353">
        <f t="shared" ref="AV69" si="487">AV70+AV71</f>
        <v>0</v>
      </c>
      <c r="AW69" s="353">
        <f t="shared" ref="AW69" si="488">AW70+AW71</f>
        <v>0</v>
      </c>
      <c r="AX69" s="353">
        <f t="shared" ref="AX69" si="489">AX70+AX71</f>
        <v>0</v>
      </c>
      <c r="AY69" s="354">
        <f t="shared" ref="AY69" si="490">AY70+AY71</f>
        <v>83.783999999999992</v>
      </c>
      <c r="AZ69" s="354">
        <f t="shared" ref="AZ69" si="491">AZ70+AZ71</f>
        <v>0</v>
      </c>
      <c r="BA69" s="354">
        <f t="shared" ref="BA69" si="492">BA70+BA71</f>
        <v>0</v>
      </c>
      <c r="BB69" s="445"/>
    </row>
    <row r="70" spans="1:54" ht="39.75" customHeight="1">
      <c r="A70" s="448"/>
      <c r="B70" s="448"/>
      <c r="C70" s="448"/>
      <c r="D70" s="300" t="s">
        <v>2</v>
      </c>
      <c r="E70" s="352">
        <f>H70+K70+N70+Q70+T70+W70+Z70+AE70+AJ70+AO70+AT70+AY70</f>
        <v>950</v>
      </c>
      <c r="F70" s="352">
        <f t="shared" si="449"/>
        <v>740</v>
      </c>
      <c r="G70" s="352">
        <f>F70/E70*100</f>
        <v>77.89473684210526</v>
      </c>
      <c r="H70" s="353"/>
      <c r="I70" s="353"/>
      <c r="J70" s="353"/>
      <c r="K70" s="354"/>
      <c r="L70" s="354"/>
      <c r="M70" s="354"/>
      <c r="N70" s="353"/>
      <c r="O70" s="353"/>
      <c r="P70" s="353"/>
      <c r="Q70" s="354">
        <v>148</v>
      </c>
      <c r="R70" s="354"/>
      <c r="S70" s="354"/>
      <c r="T70" s="353"/>
      <c r="U70" s="353"/>
      <c r="V70" s="353"/>
      <c r="W70" s="354">
        <v>233.54400000000001</v>
      </c>
      <c r="X70" s="354">
        <v>233.54400000000001</v>
      </c>
      <c r="Y70" s="354"/>
      <c r="Z70" s="353"/>
      <c r="AA70" s="353"/>
      <c r="AB70" s="353"/>
      <c r="AC70" s="353"/>
      <c r="AD70" s="353"/>
      <c r="AE70" s="354"/>
      <c r="AF70" s="354"/>
      <c r="AG70" s="354"/>
      <c r="AH70" s="354"/>
      <c r="AI70" s="354"/>
      <c r="AJ70" s="353">
        <v>296</v>
      </c>
      <c r="AK70" s="353"/>
      <c r="AL70" s="353"/>
      <c r="AM70" s="353">
        <v>296</v>
      </c>
      <c r="AN70" s="353"/>
      <c r="AO70" s="354">
        <v>210.45599999999999</v>
      </c>
      <c r="AP70" s="354"/>
      <c r="AQ70" s="354"/>
      <c r="AR70" s="354">
        <v>210.45599999999999</v>
      </c>
      <c r="AS70" s="354"/>
      <c r="AT70" s="353"/>
      <c r="AU70" s="353"/>
      <c r="AV70" s="353"/>
      <c r="AW70" s="353"/>
      <c r="AX70" s="353"/>
      <c r="AY70" s="354">
        <v>62</v>
      </c>
      <c r="AZ70" s="354"/>
      <c r="BA70" s="354"/>
      <c r="BB70" s="446"/>
    </row>
    <row r="71" spans="1:54" ht="26.25" customHeight="1">
      <c r="A71" s="448"/>
      <c r="B71" s="448"/>
      <c r="C71" s="448"/>
      <c r="D71" s="300" t="s">
        <v>43</v>
      </c>
      <c r="E71" s="352">
        <f>H71+K71+N71+Q71+T71+W71+Z71+AE71+AJ71+AO71+AT71+AY71</f>
        <v>333.78399999999999</v>
      </c>
      <c r="F71" s="352">
        <f t="shared" si="449"/>
        <v>260</v>
      </c>
      <c r="G71" s="352">
        <f>F71/E71*100</f>
        <v>77.894686384008821</v>
      </c>
      <c r="H71" s="353"/>
      <c r="I71" s="353"/>
      <c r="J71" s="353"/>
      <c r="K71" s="354"/>
      <c r="L71" s="354"/>
      <c r="M71" s="354"/>
      <c r="N71" s="353"/>
      <c r="O71" s="353"/>
      <c r="P71" s="353"/>
      <c r="Q71" s="354">
        <v>52</v>
      </c>
      <c r="R71" s="354"/>
      <c r="S71" s="354"/>
      <c r="T71" s="353"/>
      <c r="U71" s="353"/>
      <c r="V71" s="353"/>
      <c r="W71" s="354">
        <v>82.055999999999997</v>
      </c>
      <c r="X71" s="354">
        <v>82.055999999999997</v>
      </c>
      <c r="Y71" s="354"/>
      <c r="Z71" s="353"/>
      <c r="AA71" s="353"/>
      <c r="AB71" s="353"/>
      <c r="AC71" s="353"/>
      <c r="AD71" s="353"/>
      <c r="AE71" s="354"/>
      <c r="AF71" s="354"/>
      <c r="AG71" s="354"/>
      <c r="AH71" s="354"/>
      <c r="AI71" s="354"/>
      <c r="AJ71" s="353">
        <v>104</v>
      </c>
      <c r="AK71" s="353"/>
      <c r="AL71" s="353"/>
      <c r="AM71" s="353">
        <v>104</v>
      </c>
      <c r="AN71" s="353"/>
      <c r="AO71" s="354">
        <v>73.944000000000003</v>
      </c>
      <c r="AP71" s="354"/>
      <c r="AQ71" s="354"/>
      <c r="AR71" s="354">
        <v>73.944000000000003</v>
      </c>
      <c r="AS71" s="354"/>
      <c r="AT71" s="353"/>
      <c r="AU71" s="353"/>
      <c r="AV71" s="353"/>
      <c r="AW71" s="353"/>
      <c r="AX71" s="353"/>
      <c r="AY71" s="354">
        <v>21.783999999999999</v>
      </c>
      <c r="AZ71" s="354"/>
      <c r="BA71" s="354"/>
      <c r="BB71" s="446"/>
    </row>
    <row r="72" spans="1:54" ht="63.75" customHeight="1">
      <c r="A72" s="449" t="s">
        <v>15</v>
      </c>
      <c r="B72" s="449" t="s">
        <v>305</v>
      </c>
      <c r="C72" s="449" t="s">
        <v>306</v>
      </c>
      <c r="D72" s="161" t="s">
        <v>41</v>
      </c>
      <c r="E72" s="351">
        <f>E73+E74</f>
        <v>1534.3620000000001</v>
      </c>
      <c r="F72" s="351">
        <f>F73+F74</f>
        <v>673.59078</v>
      </c>
      <c r="G72" s="351">
        <f>F72/E72*100</f>
        <v>43.900382048043419</v>
      </c>
      <c r="H72" s="351">
        <f t="shared" ref="H72:V72" si="493">H73+H74</f>
        <v>0</v>
      </c>
      <c r="I72" s="351">
        <f t="shared" si="493"/>
        <v>0</v>
      </c>
      <c r="J72" s="351">
        <f t="shared" si="493"/>
        <v>0</v>
      </c>
      <c r="K72" s="351">
        <f t="shared" si="493"/>
        <v>52.395000000000003</v>
      </c>
      <c r="L72" s="351">
        <f t="shared" si="493"/>
        <v>0</v>
      </c>
      <c r="M72" s="351">
        <f t="shared" si="493"/>
        <v>0</v>
      </c>
      <c r="N72" s="351">
        <f t="shared" si="493"/>
        <v>0</v>
      </c>
      <c r="O72" s="351">
        <f t="shared" si="493"/>
        <v>52.394210000000001</v>
      </c>
      <c r="P72" s="351">
        <f t="shared" si="493"/>
        <v>0</v>
      </c>
      <c r="Q72" s="351">
        <f t="shared" si="493"/>
        <v>228.77500000000001</v>
      </c>
      <c r="R72" s="351">
        <f t="shared" si="493"/>
        <v>173.42930000000001</v>
      </c>
      <c r="S72" s="351">
        <f t="shared" si="493"/>
        <v>0</v>
      </c>
      <c r="T72" s="351">
        <f t="shared" si="493"/>
        <v>47.468000000000004</v>
      </c>
      <c r="U72" s="351">
        <f t="shared" si="493"/>
        <v>145.92216999999999</v>
      </c>
      <c r="V72" s="351">
        <f t="shared" si="493"/>
        <v>0</v>
      </c>
      <c r="W72" s="351">
        <f>W73+W74</f>
        <v>0</v>
      </c>
      <c r="X72" s="351">
        <f>X73+X74</f>
        <v>0</v>
      </c>
      <c r="Y72" s="351">
        <f>Y73+Y74</f>
        <v>0</v>
      </c>
      <c r="Z72" s="351">
        <f>Z73+Z74</f>
        <v>52.654000000000003</v>
      </c>
      <c r="AA72" s="351"/>
      <c r="AB72" s="351"/>
      <c r="AC72" s="351">
        <f>AC73+AC74</f>
        <v>52.653930000000003</v>
      </c>
      <c r="AD72" s="351">
        <f>AD73+AD74</f>
        <v>0</v>
      </c>
      <c r="AE72" s="351">
        <f>AE73+AE74</f>
        <v>192.10000000000002</v>
      </c>
      <c r="AF72" s="351"/>
      <c r="AG72" s="351"/>
      <c r="AH72" s="351">
        <f>AH73+AH74</f>
        <v>221.01829000000004</v>
      </c>
      <c r="AI72" s="351">
        <f>AI73+AI74</f>
        <v>0</v>
      </c>
      <c r="AJ72" s="351">
        <f>AJ73+AJ74</f>
        <v>0</v>
      </c>
      <c r="AK72" s="351"/>
      <c r="AL72" s="351"/>
      <c r="AM72" s="351">
        <f>AM73+AM74</f>
        <v>0</v>
      </c>
      <c r="AN72" s="351">
        <f>AN73+AN74</f>
        <v>0</v>
      </c>
      <c r="AO72" s="351">
        <f>AO73+AO74</f>
        <v>264.5625</v>
      </c>
      <c r="AP72" s="351"/>
      <c r="AQ72" s="351"/>
      <c r="AR72" s="351">
        <f>AR73+AR74</f>
        <v>28.172879999999999</v>
      </c>
      <c r="AS72" s="351">
        <f>AS73+AS74</f>
        <v>0</v>
      </c>
      <c r="AT72" s="351">
        <f>AT73+AT74</f>
        <v>313.71950000000004</v>
      </c>
      <c r="AU72" s="351"/>
      <c r="AV72" s="351"/>
      <c r="AW72" s="351">
        <f>AW73+AW74</f>
        <v>0</v>
      </c>
      <c r="AX72" s="351">
        <f>AX73+AX74</f>
        <v>0</v>
      </c>
      <c r="AY72" s="351">
        <f>AY73+AY74</f>
        <v>382.68799999999999</v>
      </c>
      <c r="AZ72" s="351">
        <f>AZ73+AZ74</f>
        <v>0</v>
      </c>
      <c r="BA72" s="351">
        <f>BA73+BA74</f>
        <v>0</v>
      </c>
      <c r="BB72" s="445"/>
    </row>
    <row r="73" spans="1:54" ht="53.25" hidden="1" customHeight="1">
      <c r="A73" s="449"/>
      <c r="B73" s="449"/>
      <c r="C73" s="449"/>
      <c r="D73" s="299" t="s">
        <v>2</v>
      </c>
      <c r="E73" s="351">
        <f t="shared" ref="E73:G74" si="494">E76+E79+E82+E85+E88</f>
        <v>0</v>
      </c>
      <c r="F73" s="351">
        <f t="shared" si="494"/>
        <v>0</v>
      </c>
      <c r="G73" s="351">
        <f t="shared" si="494"/>
        <v>0</v>
      </c>
      <c r="H73" s="351">
        <f t="shared" ref="H73:V73" si="495">H76+H79+H82+H85+H88</f>
        <v>0</v>
      </c>
      <c r="I73" s="351">
        <f t="shared" si="495"/>
        <v>0</v>
      </c>
      <c r="J73" s="351">
        <f t="shared" si="495"/>
        <v>0</v>
      </c>
      <c r="K73" s="351">
        <f t="shared" si="495"/>
        <v>0</v>
      </c>
      <c r="L73" s="351">
        <f t="shared" si="495"/>
        <v>0</v>
      </c>
      <c r="M73" s="351">
        <f t="shared" si="495"/>
        <v>0</v>
      </c>
      <c r="N73" s="351">
        <f t="shared" si="495"/>
        <v>0</v>
      </c>
      <c r="O73" s="351">
        <f t="shared" si="495"/>
        <v>0</v>
      </c>
      <c r="P73" s="351">
        <f t="shared" si="495"/>
        <v>0</v>
      </c>
      <c r="Q73" s="351">
        <f t="shared" si="495"/>
        <v>0</v>
      </c>
      <c r="R73" s="351">
        <f t="shared" si="495"/>
        <v>0</v>
      </c>
      <c r="S73" s="351">
        <f t="shared" si="495"/>
        <v>0</v>
      </c>
      <c r="T73" s="351">
        <f t="shared" si="495"/>
        <v>0</v>
      </c>
      <c r="U73" s="351">
        <f t="shared" si="495"/>
        <v>0</v>
      </c>
      <c r="V73" s="351">
        <f t="shared" si="495"/>
        <v>0</v>
      </c>
      <c r="W73" s="351">
        <f t="shared" ref="W73:Z74" si="496">W76+W79+W82+W85+W88</f>
        <v>0</v>
      </c>
      <c r="X73" s="351">
        <f t="shared" si="496"/>
        <v>0</v>
      </c>
      <c r="Y73" s="351">
        <f t="shared" si="496"/>
        <v>0</v>
      </c>
      <c r="Z73" s="351">
        <f t="shared" si="496"/>
        <v>0</v>
      </c>
      <c r="AA73" s="351"/>
      <c r="AB73" s="351"/>
      <c r="AC73" s="351">
        <f t="shared" ref="AC73:AE74" si="497">AC76+AC79+AC82+AC85+AC88</f>
        <v>0</v>
      </c>
      <c r="AD73" s="351">
        <f t="shared" si="497"/>
        <v>0</v>
      </c>
      <c r="AE73" s="351">
        <f t="shared" si="497"/>
        <v>0</v>
      </c>
      <c r="AF73" s="351"/>
      <c r="AG73" s="351"/>
      <c r="AH73" s="351">
        <f t="shared" ref="AH73:AJ74" si="498">AH76+AH79+AH82+AH85+AH88</f>
        <v>0</v>
      </c>
      <c r="AI73" s="351">
        <f t="shared" si="498"/>
        <v>0</v>
      </c>
      <c r="AJ73" s="351">
        <f t="shared" si="498"/>
        <v>0</v>
      </c>
      <c r="AK73" s="351"/>
      <c r="AL73" s="351"/>
      <c r="AM73" s="351">
        <f t="shared" ref="AM73:AO74" si="499">AM76+AM79+AM82+AM85+AM88</f>
        <v>0</v>
      </c>
      <c r="AN73" s="351">
        <f t="shared" si="499"/>
        <v>0</v>
      </c>
      <c r="AO73" s="351">
        <f t="shared" si="499"/>
        <v>0</v>
      </c>
      <c r="AP73" s="351"/>
      <c r="AQ73" s="351"/>
      <c r="AR73" s="351">
        <f t="shared" ref="AR73:AT74" si="500">AR76+AR79+AR82+AR85+AR88</f>
        <v>0</v>
      </c>
      <c r="AS73" s="351">
        <f t="shared" si="500"/>
        <v>0</v>
      </c>
      <c r="AT73" s="351">
        <f t="shared" si="500"/>
        <v>0</v>
      </c>
      <c r="AU73" s="351"/>
      <c r="AV73" s="351"/>
      <c r="AW73" s="351">
        <f t="shared" ref="AW73:BA74" si="501">AW76+AW79+AW82+AW85+AW88</f>
        <v>0</v>
      </c>
      <c r="AX73" s="351">
        <f t="shared" si="501"/>
        <v>0</v>
      </c>
      <c r="AY73" s="351">
        <f t="shared" si="501"/>
        <v>0</v>
      </c>
      <c r="AZ73" s="351">
        <f t="shared" si="501"/>
        <v>0</v>
      </c>
      <c r="BA73" s="351">
        <f t="shared" si="501"/>
        <v>0</v>
      </c>
      <c r="BB73" s="446"/>
    </row>
    <row r="74" spans="1:54" ht="58.5" customHeight="1">
      <c r="A74" s="449"/>
      <c r="B74" s="449"/>
      <c r="C74" s="449"/>
      <c r="D74" s="299" t="s">
        <v>43</v>
      </c>
      <c r="E74" s="351">
        <f t="shared" si="494"/>
        <v>1534.3620000000001</v>
      </c>
      <c r="F74" s="351">
        <f t="shared" si="494"/>
        <v>673.59078</v>
      </c>
      <c r="G74" s="351">
        <f>F74/E74*100</f>
        <v>43.900382048043419</v>
      </c>
      <c r="H74" s="351">
        <f t="shared" ref="H74:V74" si="502">H77+H80+H83+H86+H89</f>
        <v>0</v>
      </c>
      <c r="I74" s="351">
        <f t="shared" si="502"/>
        <v>0</v>
      </c>
      <c r="J74" s="351">
        <f t="shared" si="502"/>
        <v>0</v>
      </c>
      <c r="K74" s="351">
        <f>K77+K80+K83+K86+K89</f>
        <v>52.395000000000003</v>
      </c>
      <c r="L74" s="351">
        <f t="shared" si="502"/>
        <v>0</v>
      </c>
      <c r="M74" s="351">
        <f t="shared" si="502"/>
        <v>0</v>
      </c>
      <c r="N74" s="351">
        <f t="shared" si="502"/>
        <v>0</v>
      </c>
      <c r="O74" s="351">
        <f t="shared" si="502"/>
        <v>52.394210000000001</v>
      </c>
      <c r="P74" s="351">
        <f t="shared" si="502"/>
        <v>0</v>
      </c>
      <c r="Q74" s="351">
        <f t="shared" si="502"/>
        <v>228.77500000000001</v>
      </c>
      <c r="R74" s="351">
        <f t="shared" si="502"/>
        <v>173.42930000000001</v>
      </c>
      <c r="S74" s="351">
        <f t="shared" si="502"/>
        <v>0</v>
      </c>
      <c r="T74" s="351">
        <f t="shared" si="502"/>
        <v>47.468000000000004</v>
      </c>
      <c r="U74" s="351">
        <f t="shared" si="502"/>
        <v>145.92216999999999</v>
      </c>
      <c r="V74" s="351">
        <f t="shared" si="502"/>
        <v>0</v>
      </c>
      <c r="W74" s="351">
        <f t="shared" si="496"/>
        <v>0</v>
      </c>
      <c r="X74" s="351">
        <f t="shared" si="496"/>
        <v>0</v>
      </c>
      <c r="Y74" s="351">
        <f t="shared" si="496"/>
        <v>0</v>
      </c>
      <c r="Z74" s="351">
        <f t="shared" si="496"/>
        <v>52.654000000000003</v>
      </c>
      <c r="AA74" s="351"/>
      <c r="AB74" s="351"/>
      <c r="AC74" s="351">
        <f t="shared" si="497"/>
        <v>52.653930000000003</v>
      </c>
      <c r="AD74" s="351">
        <f t="shared" si="497"/>
        <v>0</v>
      </c>
      <c r="AE74" s="351">
        <f t="shared" si="497"/>
        <v>192.10000000000002</v>
      </c>
      <c r="AF74" s="351"/>
      <c r="AG74" s="351"/>
      <c r="AH74" s="351">
        <f t="shared" si="498"/>
        <v>221.01829000000004</v>
      </c>
      <c r="AI74" s="351">
        <f t="shared" si="498"/>
        <v>0</v>
      </c>
      <c r="AJ74" s="351">
        <f t="shared" si="498"/>
        <v>0</v>
      </c>
      <c r="AK74" s="351"/>
      <c r="AL74" s="351"/>
      <c r="AM74" s="351">
        <f t="shared" si="499"/>
        <v>0</v>
      </c>
      <c r="AN74" s="351">
        <f t="shared" si="499"/>
        <v>0</v>
      </c>
      <c r="AO74" s="351">
        <f t="shared" si="499"/>
        <v>264.5625</v>
      </c>
      <c r="AP74" s="351"/>
      <c r="AQ74" s="351"/>
      <c r="AR74" s="351">
        <f t="shared" si="500"/>
        <v>28.172879999999999</v>
      </c>
      <c r="AS74" s="351">
        <f t="shared" si="500"/>
        <v>0</v>
      </c>
      <c r="AT74" s="351">
        <f t="shared" si="500"/>
        <v>313.71950000000004</v>
      </c>
      <c r="AU74" s="351"/>
      <c r="AV74" s="351"/>
      <c r="AW74" s="351">
        <f t="shared" si="501"/>
        <v>0</v>
      </c>
      <c r="AX74" s="351">
        <f t="shared" si="501"/>
        <v>0</v>
      </c>
      <c r="AY74" s="351">
        <f t="shared" si="501"/>
        <v>382.68799999999999</v>
      </c>
      <c r="AZ74" s="351">
        <f t="shared" si="501"/>
        <v>0</v>
      </c>
      <c r="BA74" s="351">
        <f t="shared" si="501"/>
        <v>0</v>
      </c>
      <c r="BB74" s="446"/>
    </row>
    <row r="75" spans="1:54" ht="29.25" customHeight="1">
      <c r="A75" s="448" t="s">
        <v>340</v>
      </c>
      <c r="B75" s="448" t="s">
        <v>307</v>
      </c>
      <c r="C75" s="448"/>
      <c r="D75" s="162" t="s">
        <v>41</v>
      </c>
      <c r="E75" s="352">
        <f t="shared" ref="E75:E89" si="503">H75+K75+N75+Q75+T75+W75+Z75+AE75+AJ75+AO75+AT75+AY75</f>
        <v>550</v>
      </c>
      <c r="F75" s="352">
        <f t="shared" ref="F75:F89" si="504">I75+L75+O75+R75+U75+X75+AC75+AH75+AM75+AR75+AW75+AZ75</f>
        <v>335.04939000000007</v>
      </c>
      <c r="G75" s="352">
        <f t="shared" ref="G75:G88" si="505">J75+M75+P75+S75+V75+Y75+AD75+AI75+AN75+AS75+AX75+BA75</f>
        <v>0</v>
      </c>
      <c r="H75" s="353">
        <f t="shared" ref="H75:AN75" si="506">H76+H77</f>
        <v>0</v>
      </c>
      <c r="I75" s="353">
        <f t="shared" si="506"/>
        <v>0</v>
      </c>
      <c r="J75" s="353">
        <f t="shared" si="506"/>
        <v>0</v>
      </c>
      <c r="K75" s="354">
        <f t="shared" si="506"/>
        <v>49.225000000000001</v>
      </c>
      <c r="L75" s="354">
        <f t="shared" si="506"/>
        <v>0</v>
      </c>
      <c r="M75" s="354">
        <f t="shared" si="506"/>
        <v>0</v>
      </c>
      <c r="N75" s="353">
        <f t="shared" si="506"/>
        <v>0</v>
      </c>
      <c r="O75" s="353">
        <f t="shared" si="506"/>
        <v>49.2239</v>
      </c>
      <c r="P75" s="353">
        <f t="shared" si="506"/>
        <v>0</v>
      </c>
      <c r="Q75" s="354">
        <f t="shared" si="506"/>
        <v>65.775000000000006</v>
      </c>
      <c r="R75" s="354">
        <f t="shared" si="506"/>
        <v>173.42930000000001</v>
      </c>
      <c r="S75" s="354">
        <f t="shared" si="506"/>
        <v>0</v>
      </c>
      <c r="T75" s="353">
        <f t="shared" si="506"/>
        <v>0</v>
      </c>
      <c r="U75" s="353">
        <f t="shared" si="506"/>
        <v>0</v>
      </c>
      <c r="V75" s="353">
        <f t="shared" si="506"/>
        <v>0</v>
      </c>
      <c r="W75" s="354">
        <f t="shared" si="506"/>
        <v>0</v>
      </c>
      <c r="X75" s="354">
        <f t="shared" si="506"/>
        <v>0</v>
      </c>
      <c r="Y75" s="354">
        <f t="shared" si="506"/>
        <v>0</v>
      </c>
      <c r="Z75" s="353">
        <f t="shared" si="506"/>
        <v>0</v>
      </c>
      <c r="AA75" s="353">
        <f t="shared" si="506"/>
        <v>0</v>
      </c>
      <c r="AB75" s="353">
        <f t="shared" si="506"/>
        <v>0</v>
      </c>
      <c r="AC75" s="353">
        <f t="shared" si="506"/>
        <v>0</v>
      </c>
      <c r="AD75" s="353">
        <f t="shared" si="506"/>
        <v>0</v>
      </c>
      <c r="AE75" s="354">
        <f t="shared" si="506"/>
        <v>106.4</v>
      </c>
      <c r="AF75" s="354">
        <f t="shared" si="506"/>
        <v>0</v>
      </c>
      <c r="AG75" s="354">
        <f t="shared" si="506"/>
        <v>0</v>
      </c>
      <c r="AH75" s="354">
        <f t="shared" si="506"/>
        <v>106.33343000000001</v>
      </c>
      <c r="AI75" s="354">
        <f t="shared" si="506"/>
        <v>0</v>
      </c>
      <c r="AJ75" s="353">
        <f t="shared" si="506"/>
        <v>0</v>
      </c>
      <c r="AK75" s="353">
        <f t="shared" si="506"/>
        <v>0</v>
      </c>
      <c r="AL75" s="353">
        <f t="shared" si="506"/>
        <v>0</v>
      </c>
      <c r="AM75" s="353">
        <f t="shared" si="506"/>
        <v>0</v>
      </c>
      <c r="AN75" s="353">
        <f t="shared" si="506"/>
        <v>0</v>
      </c>
      <c r="AO75" s="354">
        <f>AO76+AO77</f>
        <v>100</v>
      </c>
      <c r="AP75" s="354"/>
      <c r="AQ75" s="354"/>
      <c r="AR75" s="354">
        <f t="shared" ref="AR75:BA75" si="507">AR76+AR77</f>
        <v>6.0627599999999999</v>
      </c>
      <c r="AS75" s="354">
        <f t="shared" si="507"/>
        <v>0</v>
      </c>
      <c r="AT75" s="353">
        <f t="shared" si="507"/>
        <v>115</v>
      </c>
      <c r="AU75" s="353">
        <f t="shared" si="507"/>
        <v>0</v>
      </c>
      <c r="AV75" s="353">
        <f t="shared" si="507"/>
        <v>0</v>
      </c>
      <c r="AW75" s="353">
        <f t="shared" si="507"/>
        <v>0</v>
      </c>
      <c r="AX75" s="353">
        <f t="shared" si="507"/>
        <v>0</v>
      </c>
      <c r="AY75" s="354">
        <f t="shared" si="507"/>
        <v>113.6</v>
      </c>
      <c r="AZ75" s="354">
        <f t="shared" si="507"/>
        <v>0</v>
      </c>
      <c r="BA75" s="354">
        <f t="shared" si="507"/>
        <v>0</v>
      </c>
      <c r="BB75" s="445"/>
    </row>
    <row r="76" spans="1:54" ht="42" hidden="1" customHeight="1">
      <c r="A76" s="448"/>
      <c r="B76" s="448"/>
      <c r="C76" s="448"/>
      <c r="D76" s="300" t="s">
        <v>2</v>
      </c>
      <c r="E76" s="352">
        <f t="shared" si="503"/>
        <v>0</v>
      </c>
      <c r="F76" s="352">
        <f t="shared" si="504"/>
        <v>0</v>
      </c>
      <c r="G76" s="352">
        <f t="shared" si="505"/>
        <v>0</v>
      </c>
      <c r="H76" s="353"/>
      <c r="I76" s="353"/>
      <c r="J76" s="353"/>
      <c r="K76" s="354"/>
      <c r="L76" s="354"/>
      <c r="M76" s="354"/>
      <c r="N76" s="353"/>
      <c r="O76" s="353"/>
      <c r="P76" s="353"/>
      <c r="Q76" s="354"/>
      <c r="R76" s="354"/>
      <c r="S76" s="354"/>
      <c r="T76" s="353"/>
      <c r="U76" s="353"/>
      <c r="V76" s="353"/>
      <c r="W76" s="354"/>
      <c r="X76" s="354"/>
      <c r="Y76" s="354"/>
      <c r="Z76" s="353"/>
      <c r="AA76" s="353"/>
      <c r="AB76" s="353"/>
      <c r="AC76" s="353"/>
      <c r="AD76" s="353"/>
      <c r="AE76" s="354"/>
      <c r="AF76" s="354"/>
      <c r="AG76" s="354"/>
      <c r="AH76" s="354"/>
      <c r="AI76" s="354"/>
      <c r="AJ76" s="353"/>
      <c r="AK76" s="353"/>
      <c r="AL76" s="353"/>
      <c r="AM76" s="353"/>
      <c r="AN76" s="353"/>
      <c r="AO76" s="354"/>
      <c r="AP76" s="354"/>
      <c r="AQ76" s="354"/>
      <c r="AR76" s="354"/>
      <c r="AS76" s="354"/>
      <c r="AT76" s="353"/>
      <c r="AU76" s="353"/>
      <c r="AV76" s="353"/>
      <c r="AW76" s="353"/>
      <c r="AX76" s="353"/>
      <c r="AY76" s="354"/>
      <c r="AZ76" s="354"/>
      <c r="BA76" s="354"/>
      <c r="BB76" s="446"/>
    </row>
    <row r="77" spans="1:54" ht="27.75" customHeight="1">
      <c r="A77" s="448"/>
      <c r="B77" s="448"/>
      <c r="C77" s="448"/>
      <c r="D77" s="300" t="s">
        <v>43</v>
      </c>
      <c r="E77" s="352">
        <f t="shared" si="503"/>
        <v>550</v>
      </c>
      <c r="F77" s="352">
        <f t="shared" si="504"/>
        <v>335.04939000000007</v>
      </c>
      <c r="G77" s="352">
        <f>F77/E77*100</f>
        <v>60.918070909090929</v>
      </c>
      <c r="H77" s="353"/>
      <c r="I77" s="353"/>
      <c r="J77" s="353"/>
      <c r="K77" s="354">
        <v>49.225000000000001</v>
      </c>
      <c r="L77" s="354"/>
      <c r="M77" s="354"/>
      <c r="N77" s="353"/>
      <c r="O77" s="353">
        <v>49.2239</v>
      </c>
      <c r="P77" s="353"/>
      <c r="Q77" s="354">
        <v>65.775000000000006</v>
      </c>
      <c r="R77" s="354">
        <v>173.42930000000001</v>
      </c>
      <c r="S77" s="354"/>
      <c r="T77" s="353"/>
      <c r="U77" s="353"/>
      <c r="V77" s="353"/>
      <c r="W77" s="354"/>
      <c r="X77" s="354"/>
      <c r="Y77" s="354"/>
      <c r="Z77" s="353"/>
      <c r="AA77" s="353"/>
      <c r="AB77" s="353"/>
      <c r="AC77" s="353"/>
      <c r="AD77" s="353"/>
      <c r="AE77" s="354">
        <v>106.4</v>
      </c>
      <c r="AF77" s="354"/>
      <c r="AG77" s="354"/>
      <c r="AH77" s="354">
        <v>106.33343000000001</v>
      </c>
      <c r="AI77" s="354"/>
      <c r="AJ77" s="353"/>
      <c r="AK77" s="353"/>
      <c r="AL77" s="353"/>
      <c r="AM77" s="353"/>
      <c r="AN77" s="353"/>
      <c r="AO77" s="354">
        <v>100</v>
      </c>
      <c r="AP77" s="354"/>
      <c r="AQ77" s="354"/>
      <c r="AR77" s="354">
        <v>6.0627599999999999</v>
      </c>
      <c r="AS77" s="354"/>
      <c r="AT77" s="353">
        <v>115</v>
      </c>
      <c r="AU77" s="353"/>
      <c r="AV77" s="353"/>
      <c r="AW77" s="353"/>
      <c r="AX77" s="353"/>
      <c r="AY77" s="354">
        <v>113.6</v>
      </c>
      <c r="AZ77" s="354"/>
      <c r="BA77" s="354"/>
      <c r="BB77" s="446"/>
    </row>
    <row r="78" spans="1:54" ht="45" customHeight="1">
      <c r="A78" s="450" t="s">
        <v>341</v>
      </c>
      <c r="B78" s="445" t="s">
        <v>308</v>
      </c>
      <c r="C78" s="445"/>
      <c r="D78" s="162" t="s">
        <v>41</v>
      </c>
      <c r="E78" s="352">
        <f t="shared" si="503"/>
        <v>52</v>
      </c>
      <c r="F78" s="352">
        <f t="shared" si="504"/>
        <v>0</v>
      </c>
      <c r="G78" s="352">
        <f t="shared" si="505"/>
        <v>0</v>
      </c>
      <c r="H78" s="353">
        <f t="shared" ref="H78:AN78" si="508">H79+H80</f>
        <v>0</v>
      </c>
      <c r="I78" s="353">
        <f t="shared" si="508"/>
        <v>0</v>
      </c>
      <c r="J78" s="353">
        <f t="shared" si="508"/>
        <v>0</v>
      </c>
      <c r="K78" s="354">
        <f t="shared" si="508"/>
        <v>0</v>
      </c>
      <c r="L78" s="354">
        <f t="shared" si="508"/>
        <v>0</v>
      </c>
      <c r="M78" s="354">
        <f t="shared" si="508"/>
        <v>0</v>
      </c>
      <c r="N78" s="353">
        <f t="shared" si="508"/>
        <v>0</v>
      </c>
      <c r="O78" s="353">
        <f t="shared" si="508"/>
        <v>0</v>
      </c>
      <c r="P78" s="353">
        <f t="shared" si="508"/>
        <v>0</v>
      </c>
      <c r="Q78" s="354">
        <f t="shared" si="508"/>
        <v>13</v>
      </c>
      <c r="R78" s="354">
        <f t="shared" si="508"/>
        <v>0</v>
      </c>
      <c r="S78" s="354">
        <f t="shared" si="508"/>
        <v>0</v>
      </c>
      <c r="T78" s="353">
        <f t="shared" si="508"/>
        <v>0</v>
      </c>
      <c r="U78" s="353">
        <f t="shared" si="508"/>
        <v>0</v>
      </c>
      <c r="V78" s="353">
        <f t="shared" si="508"/>
        <v>0</v>
      </c>
      <c r="W78" s="354">
        <f t="shared" si="508"/>
        <v>0</v>
      </c>
      <c r="X78" s="354">
        <f t="shared" si="508"/>
        <v>0</v>
      </c>
      <c r="Y78" s="354">
        <f t="shared" si="508"/>
        <v>0</v>
      </c>
      <c r="Z78" s="353">
        <f t="shared" si="508"/>
        <v>0</v>
      </c>
      <c r="AA78" s="353">
        <f t="shared" si="508"/>
        <v>0</v>
      </c>
      <c r="AB78" s="353">
        <f t="shared" si="508"/>
        <v>0</v>
      </c>
      <c r="AC78" s="353">
        <f t="shared" si="508"/>
        <v>0</v>
      </c>
      <c r="AD78" s="353">
        <f t="shared" si="508"/>
        <v>0</v>
      </c>
      <c r="AE78" s="354">
        <f t="shared" si="508"/>
        <v>0</v>
      </c>
      <c r="AF78" s="354">
        <f t="shared" si="508"/>
        <v>0</v>
      </c>
      <c r="AG78" s="354">
        <f t="shared" si="508"/>
        <v>0</v>
      </c>
      <c r="AH78" s="354">
        <f t="shared" si="508"/>
        <v>0</v>
      </c>
      <c r="AI78" s="354">
        <f t="shared" si="508"/>
        <v>0</v>
      </c>
      <c r="AJ78" s="353">
        <f t="shared" si="508"/>
        <v>0</v>
      </c>
      <c r="AK78" s="353">
        <f t="shared" si="508"/>
        <v>0</v>
      </c>
      <c r="AL78" s="353">
        <f t="shared" si="508"/>
        <v>0</v>
      </c>
      <c r="AM78" s="353">
        <f t="shared" si="508"/>
        <v>0</v>
      </c>
      <c r="AN78" s="353">
        <f t="shared" si="508"/>
        <v>0</v>
      </c>
      <c r="AO78" s="354">
        <f>AO79+AO80</f>
        <v>0</v>
      </c>
      <c r="AP78" s="354"/>
      <c r="AQ78" s="354"/>
      <c r="AR78" s="354">
        <f t="shared" ref="AR78:BA78" si="509">AR79+AR80</f>
        <v>0</v>
      </c>
      <c r="AS78" s="354">
        <f t="shared" si="509"/>
        <v>0</v>
      </c>
      <c r="AT78" s="353">
        <f t="shared" si="509"/>
        <v>27</v>
      </c>
      <c r="AU78" s="353">
        <f t="shared" si="509"/>
        <v>0</v>
      </c>
      <c r="AV78" s="353">
        <f t="shared" si="509"/>
        <v>0</v>
      </c>
      <c r="AW78" s="353">
        <f t="shared" si="509"/>
        <v>0</v>
      </c>
      <c r="AX78" s="353">
        <f t="shared" si="509"/>
        <v>0</v>
      </c>
      <c r="AY78" s="354">
        <f t="shared" si="509"/>
        <v>12</v>
      </c>
      <c r="AZ78" s="354">
        <f t="shared" si="509"/>
        <v>0</v>
      </c>
      <c r="BA78" s="354">
        <f t="shared" si="509"/>
        <v>0</v>
      </c>
      <c r="BB78" s="445"/>
    </row>
    <row r="79" spans="1:54" ht="41.25" hidden="1" customHeight="1">
      <c r="A79" s="451"/>
      <c r="B79" s="446"/>
      <c r="C79" s="446"/>
      <c r="D79" s="300" t="s">
        <v>2</v>
      </c>
      <c r="E79" s="352">
        <f t="shared" si="503"/>
        <v>0</v>
      </c>
      <c r="F79" s="352">
        <f t="shared" si="504"/>
        <v>0</v>
      </c>
      <c r="G79" s="352">
        <f t="shared" si="505"/>
        <v>0</v>
      </c>
      <c r="H79" s="353"/>
      <c r="I79" s="353"/>
      <c r="J79" s="353"/>
      <c r="K79" s="354"/>
      <c r="L79" s="354"/>
      <c r="M79" s="354"/>
      <c r="N79" s="353"/>
      <c r="O79" s="353"/>
      <c r="P79" s="353"/>
      <c r="Q79" s="354"/>
      <c r="R79" s="354"/>
      <c r="S79" s="354"/>
      <c r="T79" s="353"/>
      <c r="U79" s="353"/>
      <c r="V79" s="353"/>
      <c r="W79" s="354"/>
      <c r="X79" s="354"/>
      <c r="Y79" s="354"/>
      <c r="Z79" s="353"/>
      <c r="AA79" s="353"/>
      <c r="AB79" s="353"/>
      <c r="AC79" s="353"/>
      <c r="AD79" s="353"/>
      <c r="AE79" s="354"/>
      <c r="AF79" s="354"/>
      <c r="AG79" s="354"/>
      <c r="AH79" s="354"/>
      <c r="AI79" s="354"/>
      <c r="AJ79" s="353"/>
      <c r="AK79" s="353"/>
      <c r="AL79" s="353"/>
      <c r="AM79" s="353"/>
      <c r="AN79" s="353"/>
      <c r="AO79" s="354"/>
      <c r="AP79" s="354"/>
      <c r="AQ79" s="354"/>
      <c r="AR79" s="354"/>
      <c r="AS79" s="354"/>
      <c r="AT79" s="353"/>
      <c r="AU79" s="353"/>
      <c r="AV79" s="353"/>
      <c r="AW79" s="353"/>
      <c r="AX79" s="353"/>
      <c r="AY79" s="354"/>
      <c r="AZ79" s="354"/>
      <c r="BA79" s="354"/>
      <c r="BB79" s="446"/>
    </row>
    <row r="80" spans="1:54" ht="46.5" customHeight="1">
      <c r="A80" s="451"/>
      <c r="B80" s="446"/>
      <c r="C80" s="446"/>
      <c r="D80" s="302" t="s">
        <v>43</v>
      </c>
      <c r="E80" s="352">
        <f t="shared" si="503"/>
        <v>52</v>
      </c>
      <c r="F80" s="352">
        <f t="shared" si="504"/>
        <v>0</v>
      </c>
      <c r="G80" s="352">
        <f>F80/E80*100</f>
        <v>0</v>
      </c>
      <c r="H80" s="353"/>
      <c r="I80" s="353"/>
      <c r="J80" s="353"/>
      <c r="K80" s="354"/>
      <c r="L80" s="354"/>
      <c r="M80" s="354"/>
      <c r="N80" s="353"/>
      <c r="O80" s="353"/>
      <c r="P80" s="353"/>
      <c r="Q80" s="354">
        <v>13</v>
      </c>
      <c r="R80" s="354"/>
      <c r="S80" s="354"/>
      <c r="T80" s="353"/>
      <c r="U80" s="353"/>
      <c r="V80" s="353"/>
      <c r="W80" s="354"/>
      <c r="X80" s="354"/>
      <c r="Y80" s="354"/>
      <c r="Z80" s="353"/>
      <c r="AA80" s="353"/>
      <c r="AB80" s="353"/>
      <c r="AC80" s="353"/>
      <c r="AD80" s="353"/>
      <c r="AE80" s="354"/>
      <c r="AF80" s="354"/>
      <c r="AG80" s="354"/>
      <c r="AH80" s="354"/>
      <c r="AI80" s="354"/>
      <c r="AJ80" s="353"/>
      <c r="AK80" s="353"/>
      <c r="AL80" s="353"/>
      <c r="AM80" s="353"/>
      <c r="AN80" s="353"/>
      <c r="AO80" s="354"/>
      <c r="AP80" s="354"/>
      <c r="AQ80" s="354"/>
      <c r="AR80" s="354"/>
      <c r="AS80" s="354"/>
      <c r="AT80" s="353">
        <v>27</v>
      </c>
      <c r="AU80" s="353"/>
      <c r="AV80" s="353"/>
      <c r="AW80" s="353"/>
      <c r="AX80" s="353"/>
      <c r="AY80" s="354">
        <v>12</v>
      </c>
      <c r="AZ80" s="354"/>
      <c r="BA80" s="354"/>
      <c r="BB80" s="446"/>
    </row>
    <row r="81" spans="1:54" s="124" customFormat="1" ht="33.75" customHeight="1">
      <c r="A81" s="450" t="s">
        <v>343</v>
      </c>
      <c r="B81" s="445" t="s">
        <v>309</v>
      </c>
      <c r="C81" s="445"/>
      <c r="D81" s="162" t="s">
        <v>41</v>
      </c>
      <c r="E81" s="352">
        <f t="shared" si="503"/>
        <v>597.88</v>
      </c>
      <c r="F81" s="352">
        <f t="shared" si="504"/>
        <v>214.15339</v>
      </c>
      <c r="G81" s="352">
        <f t="shared" si="505"/>
        <v>0</v>
      </c>
      <c r="H81" s="353">
        <f t="shared" ref="H81:AN81" si="510">H82+H83</f>
        <v>0</v>
      </c>
      <c r="I81" s="353">
        <f t="shared" si="510"/>
        <v>0</v>
      </c>
      <c r="J81" s="353">
        <f t="shared" si="510"/>
        <v>0</v>
      </c>
      <c r="K81" s="354">
        <f t="shared" si="510"/>
        <v>3.17</v>
      </c>
      <c r="L81" s="354">
        <f t="shared" si="510"/>
        <v>0</v>
      </c>
      <c r="M81" s="354">
        <f t="shared" si="510"/>
        <v>0</v>
      </c>
      <c r="N81" s="353">
        <f t="shared" si="510"/>
        <v>0</v>
      </c>
      <c r="O81" s="353">
        <f t="shared" si="510"/>
        <v>3.1703100000000002</v>
      </c>
      <c r="P81" s="353">
        <f t="shared" si="510"/>
        <v>0</v>
      </c>
      <c r="Q81" s="354">
        <f t="shared" si="510"/>
        <v>150</v>
      </c>
      <c r="R81" s="354">
        <f t="shared" si="510"/>
        <v>0</v>
      </c>
      <c r="S81" s="354">
        <f t="shared" si="510"/>
        <v>0</v>
      </c>
      <c r="T81" s="353">
        <f t="shared" si="510"/>
        <v>0</v>
      </c>
      <c r="U81" s="353">
        <f t="shared" si="510"/>
        <v>93.454170000000005</v>
      </c>
      <c r="V81" s="353">
        <f t="shared" si="510"/>
        <v>0</v>
      </c>
      <c r="W81" s="354">
        <f t="shared" si="510"/>
        <v>0</v>
      </c>
      <c r="X81" s="354">
        <f t="shared" si="510"/>
        <v>0</v>
      </c>
      <c r="Y81" s="354">
        <f t="shared" si="510"/>
        <v>0</v>
      </c>
      <c r="Z81" s="353">
        <f t="shared" si="510"/>
        <v>52.654000000000003</v>
      </c>
      <c r="AA81" s="353">
        <f t="shared" si="510"/>
        <v>0</v>
      </c>
      <c r="AB81" s="353">
        <f t="shared" si="510"/>
        <v>0</v>
      </c>
      <c r="AC81" s="353">
        <f t="shared" si="510"/>
        <v>52.653930000000003</v>
      </c>
      <c r="AD81" s="353">
        <f t="shared" si="510"/>
        <v>0</v>
      </c>
      <c r="AE81" s="354">
        <f t="shared" si="510"/>
        <v>60.2</v>
      </c>
      <c r="AF81" s="354">
        <f t="shared" si="510"/>
        <v>0</v>
      </c>
      <c r="AG81" s="354">
        <f t="shared" si="510"/>
        <v>0</v>
      </c>
      <c r="AH81" s="354">
        <f t="shared" si="510"/>
        <v>57.327359999999999</v>
      </c>
      <c r="AI81" s="354">
        <f t="shared" si="510"/>
        <v>0</v>
      </c>
      <c r="AJ81" s="353">
        <f t="shared" si="510"/>
        <v>0</v>
      </c>
      <c r="AK81" s="353">
        <f t="shared" si="510"/>
        <v>0</v>
      </c>
      <c r="AL81" s="353">
        <f t="shared" si="510"/>
        <v>0</v>
      </c>
      <c r="AM81" s="353">
        <f t="shared" si="510"/>
        <v>0</v>
      </c>
      <c r="AN81" s="353">
        <f t="shared" si="510"/>
        <v>0</v>
      </c>
      <c r="AO81" s="354">
        <f>AO82+AO83</f>
        <v>150</v>
      </c>
      <c r="AP81" s="354"/>
      <c r="AQ81" s="354"/>
      <c r="AR81" s="354">
        <f t="shared" ref="AR81:BA81" si="511">AR82+AR83</f>
        <v>7.5476200000000002</v>
      </c>
      <c r="AS81" s="354">
        <f t="shared" si="511"/>
        <v>0</v>
      </c>
      <c r="AT81" s="353">
        <f t="shared" si="511"/>
        <v>89.8</v>
      </c>
      <c r="AU81" s="353">
        <f t="shared" si="511"/>
        <v>0</v>
      </c>
      <c r="AV81" s="353">
        <f t="shared" si="511"/>
        <v>0</v>
      </c>
      <c r="AW81" s="353">
        <f t="shared" si="511"/>
        <v>0</v>
      </c>
      <c r="AX81" s="353">
        <f t="shared" si="511"/>
        <v>0</v>
      </c>
      <c r="AY81" s="354">
        <f t="shared" si="511"/>
        <v>92.056000000000012</v>
      </c>
      <c r="AZ81" s="354">
        <f t="shared" si="511"/>
        <v>0</v>
      </c>
      <c r="BA81" s="354">
        <f t="shared" si="511"/>
        <v>0</v>
      </c>
      <c r="BB81" s="445"/>
    </row>
    <row r="82" spans="1:54" ht="39.75" hidden="1" customHeight="1">
      <c r="A82" s="451"/>
      <c r="B82" s="446"/>
      <c r="C82" s="446"/>
      <c r="D82" s="300" t="s">
        <v>2</v>
      </c>
      <c r="E82" s="352">
        <f t="shared" si="503"/>
        <v>0</v>
      </c>
      <c r="F82" s="352">
        <f t="shared" si="504"/>
        <v>0</v>
      </c>
      <c r="G82" s="352">
        <f t="shared" si="505"/>
        <v>0</v>
      </c>
      <c r="H82" s="353"/>
      <c r="I82" s="353"/>
      <c r="J82" s="353"/>
      <c r="K82" s="354"/>
      <c r="L82" s="354"/>
      <c r="M82" s="354"/>
      <c r="N82" s="353"/>
      <c r="O82" s="353"/>
      <c r="P82" s="353"/>
      <c r="Q82" s="354"/>
      <c r="R82" s="354"/>
      <c r="S82" s="354"/>
      <c r="T82" s="353"/>
      <c r="U82" s="353"/>
      <c r="V82" s="353"/>
      <c r="W82" s="354"/>
      <c r="X82" s="354"/>
      <c r="Y82" s="354"/>
      <c r="Z82" s="353"/>
      <c r="AA82" s="353"/>
      <c r="AB82" s="353"/>
      <c r="AC82" s="353"/>
      <c r="AD82" s="353"/>
      <c r="AE82" s="354"/>
      <c r="AF82" s="354"/>
      <c r="AG82" s="354"/>
      <c r="AH82" s="354"/>
      <c r="AI82" s="354"/>
      <c r="AJ82" s="353"/>
      <c r="AK82" s="353"/>
      <c r="AL82" s="353"/>
      <c r="AM82" s="353"/>
      <c r="AN82" s="353"/>
      <c r="AO82" s="354"/>
      <c r="AP82" s="354"/>
      <c r="AQ82" s="354"/>
      <c r="AR82" s="354"/>
      <c r="AS82" s="354"/>
      <c r="AT82" s="353"/>
      <c r="AU82" s="353"/>
      <c r="AV82" s="353"/>
      <c r="AW82" s="353"/>
      <c r="AX82" s="353"/>
      <c r="AY82" s="354"/>
      <c r="AZ82" s="354"/>
      <c r="BA82" s="354"/>
      <c r="BB82" s="446"/>
    </row>
    <row r="83" spans="1:54" ht="28.5" customHeight="1">
      <c r="A83" s="451"/>
      <c r="B83" s="446"/>
      <c r="C83" s="446"/>
      <c r="D83" s="302" t="s">
        <v>43</v>
      </c>
      <c r="E83" s="352">
        <f t="shared" si="503"/>
        <v>597.88</v>
      </c>
      <c r="F83" s="352">
        <f t="shared" si="504"/>
        <v>214.15339</v>
      </c>
      <c r="G83" s="352">
        <f>F83/E83*100</f>
        <v>35.818791396266811</v>
      </c>
      <c r="H83" s="353"/>
      <c r="I83" s="353"/>
      <c r="J83" s="353"/>
      <c r="K83" s="354">
        <v>3.17</v>
      </c>
      <c r="L83" s="354"/>
      <c r="M83" s="354"/>
      <c r="N83" s="353"/>
      <c r="O83" s="353">
        <v>3.1703100000000002</v>
      </c>
      <c r="P83" s="353"/>
      <c r="Q83" s="354">
        <v>150</v>
      </c>
      <c r="R83" s="354"/>
      <c r="S83" s="354"/>
      <c r="T83" s="353"/>
      <c r="U83" s="353">
        <v>93.454170000000005</v>
      </c>
      <c r="V83" s="353"/>
      <c r="W83" s="354"/>
      <c r="X83" s="354"/>
      <c r="Y83" s="354"/>
      <c r="Z83" s="353">
        <v>52.654000000000003</v>
      </c>
      <c r="AA83" s="353"/>
      <c r="AB83" s="353"/>
      <c r="AC83" s="353">
        <v>52.653930000000003</v>
      </c>
      <c r="AD83" s="353"/>
      <c r="AE83" s="354">
        <v>60.2</v>
      </c>
      <c r="AF83" s="354"/>
      <c r="AG83" s="354"/>
      <c r="AH83" s="354">
        <v>57.327359999999999</v>
      </c>
      <c r="AI83" s="354"/>
      <c r="AJ83" s="353"/>
      <c r="AK83" s="353"/>
      <c r="AL83" s="353"/>
      <c r="AM83" s="353"/>
      <c r="AN83" s="353"/>
      <c r="AO83" s="354">
        <v>150</v>
      </c>
      <c r="AP83" s="354"/>
      <c r="AQ83" s="354"/>
      <c r="AR83" s="354">
        <v>7.5476200000000002</v>
      </c>
      <c r="AS83" s="354"/>
      <c r="AT83" s="353">
        <v>89.8</v>
      </c>
      <c r="AU83" s="353"/>
      <c r="AV83" s="353"/>
      <c r="AW83" s="353"/>
      <c r="AX83" s="353"/>
      <c r="AY83" s="354">
        <f>79.23+97.308-84.482</f>
        <v>92.056000000000012</v>
      </c>
      <c r="AZ83" s="354"/>
      <c r="BA83" s="354"/>
      <c r="BB83" s="446"/>
    </row>
    <row r="84" spans="1:54" ht="30.75" customHeight="1">
      <c r="A84" s="450" t="s">
        <v>407</v>
      </c>
      <c r="B84" s="445" t="s">
        <v>310</v>
      </c>
      <c r="C84" s="445"/>
      <c r="D84" s="162" t="s">
        <v>41</v>
      </c>
      <c r="E84" s="352">
        <f t="shared" si="503"/>
        <v>200</v>
      </c>
      <c r="F84" s="352">
        <f t="shared" si="504"/>
        <v>34.968000000000004</v>
      </c>
      <c r="G84" s="352">
        <f t="shared" si="505"/>
        <v>0</v>
      </c>
      <c r="H84" s="353">
        <f t="shared" ref="H84:AN84" si="512">H85+H86</f>
        <v>0</v>
      </c>
      <c r="I84" s="353">
        <f t="shared" si="512"/>
        <v>0</v>
      </c>
      <c r="J84" s="353">
        <f t="shared" si="512"/>
        <v>0</v>
      </c>
      <c r="K84" s="354">
        <f t="shared" si="512"/>
        <v>0</v>
      </c>
      <c r="L84" s="354">
        <f t="shared" si="512"/>
        <v>0</v>
      </c>
      <c r="M84" s="354">
        <f t="shared" si="512"/>
        <v>0</v>
      </c>
      <c r="N84" s="353">
        <f t="shared" si="512"/>
        <v>0</v>
      </c>
      <c r="O84" s="353">
        <f t="shared" si="512"/>
        <v>0</v>
      </c>
      <c r="P84" s="353">
        <f t="shared" si="512"/>
        <v>0</v>
      </c>
      <c r="Q84" s="354">
        <f t="shared" si="512"/>
        <v>0</v>
      </c>
      <c r="R84" s="354">
        <f t="shared" si="512"/>
        <v>0</v>
      </c>
      <c r="S84" s="354">
        <f t="shared" si="512"/>
        <v>0</v>
      </c>
      <c r="T84" s="353">
        <f t="shared" si="512"/>
        <v>34.968000000000004</v>
      </c>
      <c r="U84" s="353">
        <f t="shared" si="512"/>
        <v>34.968000000000004</v>
      </c>
      <c r="V84" s="353">
        <f t="shared" si="512"/>
        <v>0</v>
      </c>
      <c r="W84" s="354">
        <f t="shared" si="512"/>
        <v>0</v>
      </c>
      <c r="X84" s="354">
        <f t="shared" si="512"/>
        <v>0</v>
      </c>
      <c r="Y84" s="354">
        <f t="shared" si="512"/>
        <v>0</v>
      </c>
      <c r="Z84" s="353">
        <f t="shared" si="512"/>
        <v>0</v>
      </c>
      <c r="AA84" s="353">
        <f t="shared" si="512"/>
        <v>0</v>
      </c>
      <c r="AB84" s="353">
        <f t="shared" si="512"/>
        <v>0</v>
      </c>
      <c r="AC84" s="353">
        <f t="shared" si="512"/>
        <v>0</v>
      </c>
      <c r="AD84" s="353">
        <f t="shared" si="512"/>
        <v>0</v>
      </c>
      <c r="AE84" s="354">
        <f t="shared" si="512"/>
        <v>0</v>
      </c>
      <c r="AF84" s="354">
        <f t="shared" si="512"/>
        <v>0</v>
      </c>
      <c r="AG84" s="354">
        <f t="shared" si="512"/>
        <v>0</v>
      </c>
      <c r="AH84" s="354">
        <f t="shared" si="512"/>
        <v>0</v>
      </c>
      <c r="AI84" s="354">
        <f t="shared" si="512"/>
        <v>0</v>
      </c>
      <c r="AJ84" s="353">
        <f t="shared" si="512"/>
        <v>0</v>
      </c>
      <c r="AK84" s="353">
        <f t="shared" si="512"/>
        <v>0</v>
      </c>
      <c r="AL84" s="353">
        <f t="shared" si="512"/>
        <v>0</v>
      </c>
      <c r="AM84" s="353">
        <f t="shared" si="512"/>
        <v>0</v>
      </c>
      <c r="AN84" s="353">
        <f t="shared" si="512"/>
        <v>0</v>
      </c>
      <c r="AO84" s="354">
        <f>AO85+AO86</f>
        <v>0</v>
      </c>
      <c r="AP84" s="354"/>
      <c r="AQ84" s="354"/>
      <c r="AR84" s="354">
        <f t="shared" ref="AR84:BA84" si="513">AR85+AR86</f>
        <v>0</v>
      </c>
      <c r="AS84" s="354">
        <f t="shared" si="513"/>
        <v>0</v>
      </c>
      <c r="AT84" s="353">
        <f t="shared" si="513"/>
        <v>0</v>
      </c>
      <c r="AU84" s="353">
        <f t="shared" si="513"/>
        <v>0</v>
      </c>
      <c r="AV84" s="353">
        <f t="shared" si="513"/>
        <v>0</v>
      </c>
      <c r="AW84" s="353">
        <f t="shared" si="513"/>
        <v>0</v>
      </c>
      <c r="AX84" s="353">
        <f t="shared" si="513"/>
        <v>0</v>
      </c>
      <c r="AY84" s="354">
        <f t="shared" si="513"/>
        <v>165.03200000000001</v>
      </c>
      <c r="AZ84" s="354">
        <f t="shared" si="513"/>
        <v>0</v>
      </c>
      <c r="BA84" s="354">
        <f t="shared" si="513"/>
        <v>0</v>
      </c>
      <c r="BB84" s="208"/>
    </row>
    <row r="85" spans="1:54" ht="40.5" hidden="1" customHeight="1">
      <c r="A85" s="451"/>
      <c r="B85" s="446"/>
      <c r="C85" s="446"/>
      <c r="D85" s="300" t="s">
        <v>2</v>
      </c>
      <c r="E85" s="352">
        <f t="shared" si="503"/>
        <v>0</v>
      </c>
      <c r="F85" s="352">
        <f t="shared" si="504"/>
        <v>0</v>
      </c>
      <c r="G85" s="352">
        <f t="shared" si="505"/>
        <v>0</v>
      </c>
      <c r="H85" s="353"/>
      <c r="I85" s="353"/>
      <c r="J85" s="353"/>
      <c r="K85" s="354"/>
      <c r="L85" s="354"/>
      <c r="M85" s="354"/>
      <c r="N85" s="353"/>
      <c r="O85" s="353"/>
      <c r="P85" s="353"/>
      <c r="Q85" s="354"/>
      <c r="R85" s="354"/>
      <c r="S85" s="354"/>
      <c r="T85" s="353"/>
      <c r="U85" s="353"/>
      <c r="V85" s="353"/>
      <c r="W85" s="354"/>
      <c r="X85" s="354"/>
      <c r="Y85" s="354"/>
      <c r="Z85" s="353"/>
      <c r="AA85" s="353"/>
      <c r="AB85" s="353"/>
      <c r="AC85" s="353"/>
      <c r="AD85" s="353"/>
      <c r="AE85" s="354"/>
      <c r="AF85" s="354"/>
      <c r="AG85" s="354"/>
      <c r="AH85" s="354"/>
      <c r="AI85" s="354"/>
      <c r="AJ85" s="353"/>
      <c r="AK85" s="353"/>
      <c r="AL85" s="353"/>
      <c r="AM85" s="353"/>
      <c r="AN85" s="353"/>
      <c r="AO85" s="354"/>
      <c r="AP85" s="354"/>
      <c r="AQ85" s="354"/>
      <c r="AR85" s="354"/>
      <c r="AS85" s="354"/>
      <c r="AT85" s="353"/>
      <c r="AU85" s="353"/>
      <c r="AV85" s="353"/>
      <c r="AW85" s="353"/>
      <c r="AX85" s="353"/>
      <c r="AY85" s="354"/>
      <c r="AZ85" s="354"/>
      <c r="BA85" s="354"/>
      <c r="BB85" s="208"/>
    </row>
    <row r="86" spans="1:54" ht="27.75" customHeight="1">
      <c r="A86" s="451"/>
      <c r="B86" s="446"/>
      <c r="C86" s="446"/>
      <c r="D86" s="302" t="s">
        <v>43</v>
      </c>
      <c r="E86" s="352">
        <f t="shared" si="503"/>
        <v>200</v>
      </c>
      <c r="F86" s="352">
        <f t="shared" si="504"/>
        <v>34.968000000000004</v>
      </c>
      <c r="G86" s="352">
        <f>F86/E86*100</f>
        <v>17.484000000000002</v>
      </c>
      <c r="H86" s="353"/>
      <c r="I86" s="353"/>
      <c r="J86" s="353"/>
      <c r="K86" s="354"/>
      <c r="L86" s="354"/>
      <c r="M86" s="354"/>
      <c r="N86" s="353"/>
      <c r="O86" s="353"/>
      <c r="P86" s="353"/>
      <c r="Q86" s="354"/>
      <c r="R86" s="354"/>
      <c r="S86" s="354"/>
      <c r="T86" s="353">
        <v>34.968000000000004</v>
      </c>
      <c r="U86" s="353">
        <v>34.968000000000004</v>
      </c>
      <c r="V86" s="353"/>
      <c r="W86" s="354"/>
      <c r="X86" s="354"/>
      <c r="Y86" s="354"/>
      <c r="Z86" s="353"/>
      <c r="AA86" s="353"/>
      <c r="AB86" s="353"/>
      <c r="AC86" s="353"/>
      <c r="AD86" s="353"/>
      <c r="AE86" s="354"/>
      <c r="AF86" s="354"/>
      <c r="AG86" s="354"/>
      <c r="AH86" s="354"/>
      <c r="AI86" s="354"/>
      <c r="AJ86" s="353"/>
      <c r="AK86" s="353"/>
      <c r="AL86" s="353"/>
      <c r="AM86" s="353"/>
      <c r="AN86" s="353"/>
      <c r="AO86" s="354"/>
      <c r="AP86" s="354"/>
      <c r="AQ86" s="354"/>
      <c r="AR86" s="354"/>
      <c r="AS86" s="354"/>
      <c r="AT86" s="353"/>
      <c r="AU86" s="353"/>
      <c r="AV86" s="353"/>
      <c r="AW86" s="353"/>
      <c r="AX86" s="353"/>
      <c r="AY86" s="354">
        <v>165.03200000000001</v>
      </c>
      <c r="AZ86" s="354"/>
      <c r="BA86" s="354"/>
      <c r="BB86" s="208"/>
    </row>
    <row r="87" spans="1:54" s="124" customFormat="1" ht="29.25" customHeight="1">
      <c r="A87" s="450" t="s">
        <v>408</v>
      </c>
      <c r="B87" s="445" t="s">
        <v>311</v>
      </c>
      <c r="C87" s="445"/>
      <c r="D87" s="162" t="s">
        <v>41</v>
      </c>
      <c r="E87" s="352">
        <f t="shared" si="503"/>
        <v>134.482</v>
      </c>
      <c r="F87" s="352">
        <f t="shared" si="504"/>
        <v>89.42</v>
      </c>
      <c r="G87" s="352">
        <f>F87/E87*100</f>
        <v>66.492169955830533</v>
      </c>
      <c r="H87" s="353">
        <f t="shared" ref="H87:AN87" si="514">H88+H89</f>
        <v>0</v>
      </c>
      <c r="I87" s="353">
        <f t="shared" si="514"/>
        <v>0</v>
      </c>
      <c r="J87" s="353">
        <f t="shared" si="514"/>
        <v>0</v>
      </c>
      <c r="K87" s="354">
        <f t="shared" si="514"/>
        <v>0</v>
      </c>
      <c r="L87" s="354">
        <f t="shared" si="514"/>
        <v>0</v>
      </c>
      <c r="M87" s="354">
        <f t="shared" si="514"/>
        <v>0</v>
      </c>
      <c r="N87" s="353">
        <f t="shared" si="514"/>
        <v>0</v>
      </c>
      <c r="O87" s="353">
        <f t="shared" si="514"/>
        <v>0</v>
      </c>
      <c r="P87" s="353">
        <f t="shared" si="514"/>
        <v>0</v>
      </c>
      <c r="Q87" s="354">
        <f t="shared" si="514"/>
        <v>0</v>
      </c>
      <c r="R87" s="354">
        <f t="shared" si="514"/>
        <v>0</v>
      </c>
      <c r="S87" s="354">
        <f t="shared" si="514"/>
        <v>0</v>
      </c>
      <c r="T87" s="353">
        <f t="shared" si="514"/>
        <v>12.5</v>
      </c>
      <c r="U87" s="353">
        <f t="shared" si="514"/>
        <v>17.5</v>
      </c>
      <c r="V87" s="353">
        <f t="shared" si="514"/>
        <v>0</v>
      </c>
      <c r="W87" s="354">
        <f t="shared" si="514"/>
        <v>0</v>
      </c>
      <c r="X87" s="354">
        <f t="shared" si="514"/>
        <v>0</v>
      </c>
      <c r="Y87" s="354">
        <f t="shared" si="514"/>
        <v>0</v>
      </c>
      <c r="Z87" s="353">
        <f t="shared" si="514"/>
        <v>0</v>
      </c>
      <c r="AA87" s="353">
        <f t="shared" si="514"/>
        <v>0</v>
      </c>
      <c r="AB87" s="353">
        <f t="shared" si="514"/>
        <v>0</v>
      </c>
      <c r="AC87" s="353">
        <f t="shared" si="514"/>
        <v>0</v>
      </c>
      <c r="AD87" s="353">
        <f t="shared" si="514"/>
        <v>0</v>
      </c>
      <c r="AE87" s="354">
        <f t="shared" si="514"/>
        <v>25.5</v>
      </c>
      <c r="AF87" s="354">
        <f t="shared" si="514"/>
        <v>0</v>
      </c>
      <c r="AG87" s="354">
        <f t="shared" si="514"/>
        <v>0</v>
      </c>
      <c r="AH87" s="354">
        <f t="shared" si="514"/>
        <v>57.357500000000002</v>
      </c>
      <c r="AI87" s="354">
        <f t="shared" si="514"/>
        <v>0</v>
      </c>
      <c r="AJ87" s="353">
        <f t="shared" si="514"/>
        <v>0</v>
      </c>
      <c r="AK87" s="353">
        <f t="shared" si="514"/>
        <v>0</v>
      </c>
      <c r="AL87" s="353">
        <f t="shared" si="514"/>
        <v>0</v>
      </c>
      <c r="AM87" s="353">
        <f t="shared" si="514"/>
        <v>0</v>
      </c>
      <c r="AN87" s="353">
        <f t="shared" si="514"/>
        <v>0</v>
      </c>
      <c r="AO87" s="354">
        <f>AO88+AO89</f>
        <v>14.5625</v>
      </c>
      <c r="AP87" s="354"/>
      <c r="AQ87" s="354"/>
      <c r="AR87" s="354">
        <f t="shared" ref="AR87:BA87" si="515">AR88+AR89</f>
        <v>14.5625</v>
      </c>
      <c r="AS87" s="354">
        <f t="shared" si="515"/>
        <v>0</v>
      </c>
      <c r="AT87" s="353">
        <f t="shared" si="515"/>
        <v>81.919499999999999</v>
      </c>
      <c r="AU87" s="353">
        <f t="shared" si="515"/>
        <v>0</v>
      </c>
      <c r="AV87" s="353">
        <f t="shared" si="515"/>
        <v>0</v>
      </c>
      <c r="AW87" s="353">
        <f t="shared" si="515"/>
        <v>0</v>
      </c>
      <c r="AX87" s="353">
        <f t="shared" si="515"/>
        <v>0</v>
      </c>
      <c r="AY87" s="354">
        <f t="shared" si="515"/>
        <v>0</v>
      </c>
      <c r="AZ87" s="354">
        <f t="shared" si="515"/>
        <v>0</v>
      </c>
      <c r="BA87" s="354">
        <f t="shared" si="515"/>
        <v>0</v>
      </c>
      <c r="BB87" s="445"/>
    </row>
    <row r="88" spans="1:54" ht="44.25" hidden="1" customHeight="1">
      <c r="A88" s="451"/>
      <c r="B88" s="446"/>
      <c r="C88" s="446"/>
      <c r="D88" s="300" t="s">
        <v>2</v>
      </c>
      <c r="E88" s="352">
        <f t="shared" si="503"/>
        <v>0</v>
      </c>
      <c r="F88" s="352">
        <f t="shared" si="504"/>
        <v>0</v>
      </c>
      <c r="G88" s="352">
        <f t="shared" si="505"/>
        <v>0</v>
      </c>
      <c r="H88" s="353"/>
      <c r="I88" s="353"/>
      <c r="J88" s="353"/>
      <c r="K88" s="354"/>
      <c r="L88" s="354"/>
      <c r="M88" s="354"/>
      <c r="N88" s="353"/>
      <c r="O88" s="353"/>
      <c r="P88" s="353"/>
      <c r="Q88" s="354"/>
      <c r="R88" s="354"/>
      <c r="S88" s="354"/>
      <c r="T88" s="353"/>
      <c r="U88" s="353"/>
      <c r="V88" s="353"/>
      <c r="W88" s="354"/>
      <c r="X88" s="354"/>
      <c r="Y88" s="354"/>
      <c r="Z88" s="353"/>
      <c r="AA88" s="353"/>
      <c r="AB88" s="353"/>
      <c r="AC88" s="353"/>
      <c r="AD88" s="353"/>
      <c r="AE88" s="354"/>
      <c r="AF88" s="354"/>
      <c r="AG88" s="354"/>
      <c r="AH88" s="354"/>
      <c r="AI88" s="354"/>
      <c r="AJ88" s="353"/>
      <c r="AK88" s="353"/>
      <c r="AL88" s="353"/>
      <c r="AM88" s="353"/>
      <c r="AN88" s="353"/>
      <c r="AO88" s="354"/>
      <c r="AP88" s="354"/>
      <c r="AQ88" s="354"/>
      <c r="AR88" s="354"/>
      <c r="AS88" s="354"/>
      <c r="AT88" s="353"/>
      <c r="AU88" s="353"/>
      <c r="AV88" s="353"/>
      <c r="AW88" s="353"/>
      <c r="AX88" s="353"/>
      <c r="AY88" s="354"/>
      <c r="AZ88" s="354"/>
      <c r="BA88" s="354"/>
      <c r="BB88" s="446"/>
    </row>
    <row r="89" spans="1:54" ht="28.5" customHeight="1">
      <c r="A89" s="451"/>
      <c r="B89" s="446"/>
      <c r="C89" s="446"/>
      <c r="D89" s="302" t="s">
        <v>43</v>
      </c>
      <c r="E89" s="352">
        <f t="shared" si="503"/>
        <v>134.482</v>
      </c>
      <c r="F89" s="352">
        <f t="shared" si="504"/>
        <v>89.42</v>
      </c>
      <c r="G89" s="352">
        <f>F89/E89*100</f>
        <v>66.492169955830533</v>
      </c>
      <c r="H89" s="353"/>
      <c r="I89" s="353"/>
      <c r="J89" s="353"/>
      <c r="K89" s="354"/>
      <c r="L89" s="354"/>
      <c r="M89" s="354"/>
      <c r="N89" s="353"/>
      <c r="O89" s="353"/>
      <c r="P89" s="353"/>
      <c r="Q89" s="354"/>
      <c r="R89" s="354"/>
      <c r="S89" s="354"/>
      <c r="T89" s="353">
        <v>12.5</v>
      </c>
      <c r="U89" s="353">
        <v>17.5</v>
      </c>
      <c r="V89" s="353"/>
      <c r="W89" s="354"/>
      <c r="X89" s="354"/>
      <c r="Y89" s="354"/>
      <c r="Z89" s="353"/>
      <c r="AA89" s="353"/>
      <c r="AB89" s="353"/>
      <c r="AC89" s="353"/>
      <c r="AD89" s="353"/>
      <c r="AE89" s="354">
        <v>25.5</v>
      </c>
      <c r="AF89" s="354"/>
      <c r="AG89" s="354"/>
      <c r="AH89" s="354">
        <v>57.357500000000002</v>
      </c>
      <c r="AI89" s="354"/>
      <c r="AJ89" s="353"/>
      <c r="AK89" s="353"/>
      <c r="AL89" s="353"/>
      <c r="AM89" s="353"/>
      <c r="AN89" s="353"/>
      <c r="AO89" s="354">
        <v>14.5625</v>
      </c>
      <c r="AP89" s="354"/>
      <c r="AQ89" s="354"/>
      <c r="AR89" s="354">
        <v>14.5625</v>
      </c>
      <c r="AS89" s="354"/>
      <c r="AT89" s="353">
        <v>81.919499999999999</v>
      </c>
      <c r="AU89" s="353"/>
      <c r="AV89" s="353"/>
      <c r="AW89" s="353"/>
      <c r="AX89" s="353"/>
      <c r="AY89" s="354"/>
      <c r="AZ89" s="354"/>
      <c r="BA89" s="354"/>
      <c r="BB89" s="446"/>
    </row>
    <row r="90" spans="1:54" ht="20.25" customHeight="1">
      <c r="A90" s="490"/>
      <c r="B90" s="465" t="s">
        <v>270</v>
      </c>
      <c r="C90" s="465"/>
      <c r="D90" s="163" t="s">
        <v>41</v>
      </c>
      <c r="E90" s="355">
        <f t="shared" ref="E90:AT90" si="516">E91+E92</f>
        <v>5757.2</v>
      </c>
      <c r="F90" s="355">
        <f t="shared" si="516"/>
        <v>2986.4083900000001</v>
      </c>
      <c r="G90" s="355">
        <f>F90/E90*100</f>
        <v>51.872583721253385</v>
      </c>
      <c r="H90" s="355">
        <f t="shared" si="516"/>
        <v>0</v>
      </c>
      <c r="I90" s="355">
        <f t="shared" si="516"/>
        <v>0</v>
      </c>
      <c r="J90" s="355">
        <f t="shared" si="516"/>
        <v>0</v>
      </c>
      <c r="K90" s="355">
        <f t="shared" si="516"/>
        <v>52.395000000000003</v>
      </c>
      <c r="L90" s="355">
        <f t="shared" si="516"/>
        <v>0</v>
      </c>
      <c r="M90" s="355">
        <f t="shared" si="516"/>
        <v>0</v>
      </c>
      <c r="N90" s="355">
        <f t="shared" si="516"/>
        <v>0</v>
      </c>
      <c r="O90" s="355">
        <f t="shared" si="516"/>
        <v>52.394210000000001</v>
      </c>
      <c r="P90" s="355">
        <f t="shared" si="516"/>
        <v>0</v>
      </c>
      <c r="Q90" s="355">
        <f t="shared" si="516"/>
        <v>875.77499999999998</v>
      </c>
      <c r="R90" s="355">
        <f t="shared" si="516"/>
        <v>173.42930000000001</v>
      </c>
      <c r="S90" s="355">
        <f t="shared" si="516"/>
        <v>0</v>
      </c>
      <c r="T90" s="355">
        <f t="shared" si="516"/>
        <v>62.241</v>
      </c>
      <c r="U90" s="355">
        <f t="shared" si="516"/>
        <v>314.02941999999996</v>
      </c>
      <c r="V90" s="355">
        <f t="shared" si="516"/>
        <v>0</v>
      </c>
      <c r="W90" s="355">
        <f t="shared" si="516"/>
        <v>347.6</v>
      </c>
      <c r="X90" s="355">
        <f t="shared" si="516"/>
        <v>513.88639999999998</v>
      </c>
      <c r="Y90" s="355">
        <f t="shared" si="516"/>
        <v>0</v>
      </c>
      <c r="Z90" s="355">
        <f t="shared" si="516"/>
        <v>52.654000000000003</v>
      </c>
      <c r="AA90" s="355">
        <f t="shared" si="516"/>
        <v>0</v>
      </c>
      <c r="AB90" s="355">
        <f t="shared" si="516"/>
        <v>0</v>
      </c>
      <c r="AC90" s="355">
        <f t="shared" si="516"/>
        <v>52.653930000000003</v>
      </c>
      <c r="AD90" s="355">
        <f t="shared" si="516"/>
        <v>0</v>
      </c>
      <c r="AE90" s="355">
        <f t="shared" si="516"/>
        <v>320.90000000000003</v>
      </c>
      <c r="AF90" s="355">
        <f t="shared" si="516"/>
        <v>0</v>
      </c>
      <c r="AG90" s="355">
        <f t="shared" si="516"/>
        <v>0</v>
      </c>
      <c r="AH90" s="355">
        <f t="shared" si="516"/>
        <v>617.25828999999999</v>
      </c>
      <c r="AI90" s="355">
        <f t="shared" si="516"/>
        <v>0</v>
      </c>
      <c r="AJ90" s="355">
        <f t="shared" si="516"/>
        <v>538.32155999999998</v>
      </c>
      <c r="AK90" s="355">
        <f t="shared" si="516"/>
        <v>0</v>
      </c>
      <c r="AL90" s="355">
        <f t="shared" si="516"/>
        <v>0</v>
      </c>
      <c r="AM90" s="355">
        <f t="shared" si="516"/>
        <v>558.68155999999999</v>
      </c>
      <c r="AN90" s="355">
        <f t="shared" si="516"/>
        <v>0</v>
      </c>
      <c r="AO90" s="355">
        <f t="shared" si="516"/>
        <v>1344.6919</v>
      </c>
      <c r="AP90" s="355">
        <f t="shared" si="516"/>
        <v>0</v>
      </c>
      <c r="AQ90" s="355">
        <f t="shared" si="516"/>
        <v>0</v>
      </c>
      <c r="AR90" s="355">
        <f t="shared" si="516"/>
        <v>704.07528000000002</v>
      </c>
      <c r="AS90" s="355">
        <f t="shared" si="516"/>
        <v>0</v>
      </c>
      <c r="AT90" s="355">
        <f t="shared" si="516"/>
        <v>757.00605000000007</v>
      </c>
      <c r="AU90" s="356"/>
      <c r="AV90" s="357"/>
      <c r="AW90" s="355">
        <f>AW91+AW92</f>
        <v>0</v>
      </c>
      <c r="AX90" s="355">
        <f>AX91+AX92</f>
        <v>0</v>
      </c>
      <c r="AY90" s="355">
        <f>AY91+AY92</f>
        <v>1405.6154899999999</v>
      </c>
      <c r="AZ90" s="355">
        <f>AZ91+AZ92</f>
        <v>0</v>
      </c>
      <c r="BA90" s="355">
        <f>BA91+BA92</f>
        <v>0</v>
      </c>
      <c r="BB90" s="484"/>
    </row>
    <row r="91" spans="1:54" ht="42" customHeight="1">
      <c r="A91" s="491"/>
      <c r="B91" s="466"/>
      <c r="C91" s="466"/>
      <c r="D91" s="305" t="s">
        <v>2</v>
      </c>
      <c r="E91" s="358">
        <f t="shared" ref="E91:AT91" si="517">E31+E43+E61+E67+E73</f>
        <v>3124.8999599999997</v>
      </c>
      <c r="F91" s="358">
        <f t="shared" si="517"/>
        <v>1711.4850300000001</v>
      </c>
      <c r="G91" s="355">
        <f>F91/E91*100</f>
        <v>54.769274277823612</v>
      </c>
      <c r="H91" s="358">
        <f t="shared" si="517"/>
        <v>0</v>
      </c>
      <c r="I91" s="358">
        <f t="shared" si="517"/>
        <v>0</v>
      </c>
      <c r="J91" s="358">
        <f t="shared" si="517"/>
        <v>0</v>
      </c>
      <c r="K91" s="358">
        <f t="shared" si="517"/>
        <v>0</v>
      </c>
      <c r="L91" s="358">
        <f t="shared" si="517"/>
        <v>0</v>
      </c>
      <c r="M91" s="358">
        <f t="shared" si="517"/>
        <v>0</v>
      </c>
      <c r="N91" s="358">
        <f t="shared" si="517"/>
        <v>0</v>
      </c>
      <c r="O91" s="358">
        <f t="shared" si="517"/>
        <v>0</v>
      </c>
      <c r="P91" s="358">
        <f t="shared" si="517"/>
        <v>0</v>
      </c>
      <c r="Q91" s="358">
        <f t="shared" si="517"/>
        <v>478.78</v>
      </c>
      <c r="R91" s="358">
        <f t="shared" si="517"/>
        <v>0</v>
      </c>
      <c r="S91" s="358">
        <f t="shared" si="517"/>
        <v>0</v>
      </c>
      <c r="T91" s="358">
        <f t="shared" si="517"/>
        <v>10.925000000000001</v>
      </c>
      <c r="U91" s="358">
        <f t="shared" si="517"/>
        <v>124.39936</v>
      </c>
      <c r="V91" s="358">
        <f t="shared" si="517"/>
        <v>0</v>
      </c>
      <c r="W91" s="358">
        <f t="shared" si="517"/>
        <v>257.22399999999999</v>
      </c>
      <c r="X91" s="358">
        <f t="shared" si="517"/>
        <v>380.27593999999999</v>
      </c>
      <c r="Y91" s="358">
        <f t="shared" si="517"/>
        <v>0</v>
      </c>
      <c r="Z91" s="358">
        <f t="shared" si="517"/>
        <v>0</v>
      </c>
      <c r="AA91" s="358">
        <f t="shared" si="517"/>
        <v>0</v>
      </c>
      <c r="AB91" s="358">
        <f t="shared" si="517"/>
        <v>0</v>
      </c>
      <c r="AC91" s="358">
        <f t="shared" si="517"/>
        <v>0</v>
      </c>
      <c r="AD91" s="358">
        <f t="shared" si="517"/>
        <v>0</v>
      </c>
      <c r="AE91" s="358">
        <f t="shared" si="517"/>
        <v>95.311999999999998</v>
      </c>
      <c r="AF91" s="358">
        <f t="shared" si="517"/>
        <v>0</v>
      </c>
      <c r="AG91" s="358">
        <f t="shared" si="517"/>
        <v>0</v>
      </c>
      <c r="AH91" s="358">
        <f t="shared" si="517"/>
        <v>293.2176</v>
      </c>
      <c r="AI91" s="358">
        <f t="shared" si="517"/>
        <v>0</v>
      </c>
      <c r="AJ91" s="358">
        <f t="shared" si="517"/>
        <v>398.35795000000002</v>
      </c>
      <c r="AK91" s="358">
        <f t="shared" si="517"/>
        <v>0</v>
      </c>
      <c r="AL91" s="358">
        <f t="shared" si="517"/>
        <v>0</v>
      </c>
      <c r="AM91" s="358">
        <f t="shared" si="517"/>
        <v>413.42435</v>
      </c>
      <c r="AN91" s="358">
        <f t="shared" si="517"/>
        <v>0</v>
      </c>
      <c r="AO91" s="358">
        <f t="shared" si="517"/>
        <v>799.30277999999998</v>
      </c>
      <c r="AP91" s="358">
        <f t="shared" si="517"/>
        <v>0</v>
      </c>
      <c r="AQ91" s="358">
        <f t="shared" si="517"/>
        <v>0</v>
      </c>
      <c r="AR91" s="358">
        <f t="shared" si="517"/>
        <v>500.16777999999999</v>
      </c>
      <c r="AS91" s="358">
        <f t="shared" si="517"/>
        <v>0</v>
      </c>
      <c r="AT91" s="358">
        <f t="shared" si="517"/>
        <v>328.03205000000003</v>
      </c>
      <c r="AU91" s="359"/>
      <c r="AV91" s="360"/>
      <c r="AW91" s="358">
        <f t="shared" ref="AW91:BA92" si="518">AW31+AW43+AW61+AW67+AW73</f>
        <v>0</v>
      </c>
      <c r="AX91" s="358">
        <f t="shared" si="518"/>
        <v>0</v>
      </c>
      <c r="AY91" s="358">
        <f t="shared" si="518"/>
        <v>756.96617999999989</v>
      </c>
      <c r="AZ91" s="358">
        <f t="shared" si="518"/>
        <v>0</v>
      </c>
      <c r="BA91" s="358">
        <f t="shared" si="518"/>
        <v>0</v>
      </c>
      <c r="BB91" s="485"/>
    </row>
    <row r="92" spans="1:54" ht="36" customHeight="1">
      <c r="A92" s="491"/>
      <c r="B92" s="466"/>
      <c r="C92" s="466"/>
      <c r="D92" s="306" t="s">
        <v>43</v>
      </c>
      <c r="E92" s="358">
        <f t="shared" ref="E92:AT92" si="519">E32+E44+E62+E68+E74</f>
        <v>2632.3000400000001</v>
      </c>
      <c r="F92" s="358">
        <f t="shared" si="519"/>
        <v>1274.92336</v>
      </c>
      <c r="G92" s="355">
        <f>F92/E92*100</f>
        <v>48.433816078200572</v>
      </c>
      <c r="H92" s="358">
        <f t="shared" si="519"/>
        <v>0</v>
      </c>
      <c r="I92" s="358">
        <f t="shared" si="519"/>
        <v>0</v>
      </c>
      <c r="J92" s="358">
        <f t="shared" si="519"/>
        <v>0</v>
      </c>
      <c r="K92" s="358">
        <f t="shared" si="519"/>
        <v>52.395000000000003</v>
      </c>
      <c r="L92" s="358">
        <f t="shared" si="519"/>
        <v>0</v>
      </c>
      <c r="M92" s="358">
        <f t="shared" si="519"/>
        <v>0</v>
      </c>
      <c r="N92" s="358">
        <f t="shared" si="519"/>
        <v>0</v>
      </c>
      <c r="O92" s="358">
        <f t="shared" si="519"/>
        <v>52.394210000000001</v>
      </c>
      <c r="P92" s="358">
        <f t="shared" si="519"/>
        <v>0</v>
      </c>
      <c r="Q92" s="358">
        <f t="shared" si="519"/>
        <v>396.995</v>
      </c>
      <c r="R92" s="358">
        <f t="shared" si="519"/>
        <v>173.42930000000001</v>
      </c>
      <c r="S92" s="358">
        <f t="shared" si="519"/>
        <v>0</v>
      </c>
      <c r="T92" s="358">
        <f t="shared" si="519"/>
        <v>51.316000000000003</v>
      </c>
      <c r="U92" s="358">
        <f t="shared" si="519"/>
        <v>189.63005999999999</v>
      </c>
      <c r="V92" s="358">
        <f t="shared" si="519"/>
        <v>0</v>
      </c>
      <c r="W92" s="358">
        <f t="shared" si="519"/>
        <v>90.376000000000005</v>
      </c>
      <c r="X92" s="358">
        <f t="shared" si="519"/>
        <v>133.61045999999999</v>
      </c>
      <c r="Y92" s="358">
        <f t="shared" si="519"/>
        <v>0</v>
      </c>
      <c r="Z92" s="358">
        <f t="shared" si="519"/>
        <v>52.654000000000003</v>
      </c>
      <c r="AA92" s="358">
        <f t="shared" si="519"/>
        <v>0</v>
      </c>
      <c r="AB92" s="358">
        <f t="shared" si="519"/>
        <v>0</v>
      </c>
      <c r="AC92" s="358">
        <f t="shared" si="519"/>
        <v>52.653930000000003</v>
      </c>
      <c r="AD92" s="358">
        <f t="shared" si="519"/>
        <v>0</v>
      </c>
      <c r="AE92" s="358">
        <f t="shared" si="519"/>
        <v>225.58800000000002</v>
      </c>
      <c r="AF92" s="358">
        <f t="shared" si="519"/>
        <v>0</v>
      </c>
      <c r="AG92" s="358">
        <f t="shared" si="519"/>
        <v>0</v>
      </c>
      <c r="AH92" s="358">
        <f t="shared" si="519"/>
        <v>324.04069000000004</v>
      </c>
      <c r="AI92" s="358">
        <f t="shared" si="519"/>
        <v>0</v>
      </c>
      <c r="AJ92" s="358">
        <f t="shared" si="519"/>
        <v>139.96360999999999</v>
      </c>
      <c r="AK92" s="358">
        <f t="shared" si="519"/>
        <v>0</v>
      </c>
      <c r="AL92" s="358">
        <f t="shared" si="519"/>
        <v>0</v>
      </c>
      <c r="AM92" s="358">
        <f t="shared" si="519"/>
        <v>145.25720999999999</v>
      </c>
      <c r="AN92" s="358">
        <f t="shared" si="519"/>
        <v>0</v>
      </c>
      <c r="AO92" s="358">
        <f t="shared" si="519"/>
        <v>545.38912000000005</v>
      </c>
      <c r="AP92" s="358">
        <f t="shared" si="519"/>
        <v>0</v>
      </c>
      <c r="AQ92" s="358">
        <f t="shared" si="519"/>
        <v>0</v>
      </c>
      <c r="AR92" s="358">
        <f t="shared" si="519"/>
        <v>203.9075</v>
      </c>
      <c r="AS92" s="358">
        <f t="shared" si="519"/>
        <v>0</v>
      </c>
      <c r="AT92" s="358">
        <f t="shared" si="519"/>
        <v>428.97400000000005</v>
      </c>
      <c r="AU92" s="360"/>
      <c r="AV92" s="361"/>
      <c r="AW92" s="358">
        <f t="shared" si="518"/>
        <v>0</v>
      </c>
      <c r="AX92" s="358">
        <f t="shared" si="518"/>
        <v>0</v>
      </c>
      <c r="AY92" s="358">
        <f t="shared" si="518"/>
        <v>648.64931000000001</v>
      </c>
      <c r="AZ92" s="358">
        <f t="shared" si="518"/>
        <v>0</v>
      </c>
      <c r="BA92" s="358">
        <f t="shared" si="518"/>
        <v>0</v>
      </c>
      <c r="BB92" s="485"/>
    </row>
    <row r="93" spans="1:54" ht="20.25" customHeight="1">
      <c r="A93" s="482"/>
      <c r="B93" s="445" t="s">
        <v>276</v>
      </c>
      <c r="C93" s="445"/>
      <c r="D93" s="162" t="s">
        <v>41</v>
      </c>
      <c r="E93" s="352"/>
      <c r="F93" s="352"/>
      <c r="G93" s="362"/>
      <c r="H93" s="353"/>
      <c r="I93" s="353"/>
      <c r="J93" s="353"/>
      <c r="K93" s="354"/>
      <c r="L93" s="354"/>
      <c r="M93" s="354"/>
      <c r="N93" s="353"/>
      <c r="O93" s="353"/>
      <c r="P93" s="363"/>
      <c r="Q93" s="354"/>
      <c r="R93" s="354"/>
      <c r="S93" s="354"/>
      <c r="T93" s="353"/>
      <c r="U93" s="353"/>
      <c r="V93" s="353"/>
      <c r="W93" s="354"/>
      <c r="X93" s="354"/>
      <c r="Y93" s="354"/>
      <c r="Z93" s="353"/>
      <c r="AA93" s="364"/>
      <c r="AB93" s="365"/>
      <c r="AC93" s="353"/>
      <c r="AD93" s="363"/>
      <c r="AE93" s="354"/>
      <c r="AF93" s="366"/>
      <c r="AG93" s="367"/>
      <c r="AH93" s="368"/>
      <c r="AI93" s="369"/>
      <c r="AJ93" s="353"/>
      <c r="AK93" s="364"/>
      <c r="AL93" s="365"/>
      <c r="AM93" s="370"/>
      <c r="AN93" s="363"/>
      <c r="AO93" s="354"/>
      <c r="AP93" s="366"/>
      <c r="AQ93" s="367"/>
      <c r="AR93" s="368"/>
      <c r="AS93" s="369"/>
      <c r="AT93" s="353"/>
      <c r="AU93" s="363"/>
      <c r="AV93" s="365"/>
      <c r="AW93" s="370"/>
      <c r="AX93" s="363"/>
      <c r="AY93" s="371"/>
      <c r="AZ93" s="354"/>
      <c r="BA93" s="369"/>
      <c r="BB93" s="484"/>
    </row>
    <row r="94" spans="1:54" ht="41.25" customHeight="1">
      <c r="A94" s="483"/>
      <c r="B94" s="446"/>
      <c r="C94" s="446"/>
      <c r="D94" s="300" t="s">
        <v>2</v>
      </c>
      <c r="E94" s="372"/>
      <c r="F94" s="372"/>
      <c r="G94" s="373"/>
      <c r="H94" s="374"/>
      <c r="I94" s="374"/>
      <c r="J94" s="374"/>
      <c r="K94" s="375"/>
      <c r="L94" s="375"/>
      <c r="M94" s="375"/>
      <c r="N94" s="376"/>
      <c r="O94" s="376"/>
      <c r="P94" s="377"/>
      <c r="Q94" s="375"/>
      <c r="R94" s="375"/>
      <c r="S94" s="375"/>
      <c r="T94" s="376"/>
      <c r="U94" s="376"/>
      <c r="V94" s="376"/>
      <c r="W94" s="375"/>
      <c r="X94" s="375"/>
      <c r="Y94" s="375"/>
      <c r="Z94" s="376"/>
      <c r="AA94" s="378"/>
      <c r="AB94" s="379"/>
      <c r="AC94" s="376"/>
      <c r="AD94" s="377"/>
      <c r="AE94" s="375"/>
      <c r="AF94" s="380"/>
      <c r="AG94" s="381"/>
      <c r="AH94" s="382"/>
      <c r="AI94" s="383"/>
      <c r="AJ94" s="376"/>
      <c r="AK94" s="378"/>
      <c r="AL94" s="379"/>
      <c r="AM94" s="384"/>
      <c r="AN94" s="377"/>
      <c r="AO94" s="375"/>
      <c r="AP94" s="380"/>
      <c r="AQ94" s="381"/>
      <c r="AR94" s="382"/>
      <c r="AS94" s="383"/>
      <c r="AT94" s="376"/>
      <c r="AU94" s="378"/>
      <c r="AV94" s="377"/>
      <c r="AW94" s="384"/>
      <c r="AX94" s="377"/>
      <c r="AY94" s="385"/>
      <c r="AZ94" s="375"/>
      <c r="BA94" s="380"/>
      <c r="BB94" s="485"/>
    </row>
    <row r="95" spans="1:54" ht="23.25" customHeight="1">
      <c r="A95" s="483"/>
      <c r="B95" s="446"/>
      <c r="C95" s="446"/>
      <c r="D95" s="302" t="s">
        <v>43</v>
      </c>
      <c r="E95" s="372"/>
      <c r="F95" s="372"/>
      <c r="G95" s="373"/>
      <c r="H95" s="376"/>
      <c r="I95" s="376"/>
      <c r="J95" s="376"/>
      <c r="K95" s="375"/>
      <c r="L95" s="375"/>
      <c r="M95" s="375"/>
      <c r="N95" s="376"/>
      <c r="O95" s="376"/>
      <c r="P95" s="377"/>
      <c r="Q95" s="375"/>
      <c r="R95" s="375"/>
      <c r="S95" s="375"/>
      <c r="T95" s="376"/>
      <c r="U95" s="376"/>
      <c r="V95" s="376"/>
      <c r="W95" s="375"/>
      <c r="X95" s="375"/>
      <c r="Y95" s="375"/>
      <c r="Z95" s="376"/>
      <c r="AA95" s="378"/>
      <c r="AB95" s="379"/>
      <c r="AC95" s="376"/>
      <c r="AD95" s="377"/>
      <c r="AE95" s="375"/>
      <c r="AF95" s="380"/>
      <c r="AG95" s="381"/>
      <c r="AH95" s="382"/>
      <c r="AI95" s="383"/>
      <c r="AJ95" s="376"/>
      <c r="AK95" s="378"/>
      <c r="AL95" s="379"/>
      <c r="AM95" s="384"/>
      <c r="AN95" s="377"/>
      <c r="AO95" s="375"/>
      <c r="AP95" s="380"/>
      <c r="AQ95" s="381"/>
      <c r="AR95" s="382"/>
      <c r="AS95" s="383"/>
      <c r="AT95" s="376"/>
      <c r="AU95" s="377"/>
      <c r="AV95" s="379"/>
      <c r="AW95" s="384"/>
      <c r="AX95" s="377"/>
      <c r="AY95" s="385"/>
      <c r="AZ95" s="375"/>
      <c r="BA95" s="383"/>
      <c r="BB95" s="485"/>
    </row>
    <row r="96" spans="1:54" ht="28.5" customHeight="1">
      <c r="A96" s="505" t="s">
        <v>313</v>
      </c>
      <c r="B96" s="506"/>
      <c r="C96" s="506"/>
      <c r="D96" s="506"/>
      <c r="E96" s="506"/>
      <c r="F96" s="506"/>
      <c r="G96" s="506"/>
      <c r="H96" s="506"/>
      <c r="I96" s="506"/>
      <c r="J96" s="506"/>
      <c r="K96" s="506"/>
      <c r="L96" s="506"/>
      <c r="M96" s="506"/>
      <c r="N96" s="506"/>
      <c r="O96" s="506"/>
      <c r="P96" s="506"/>
      <c r="Q96" s="506"/>
      <c r="R96" s="506"/>
      <c r="S96" s="506"/>
      <c r="T96" s="506"/>
      <c r="U96" s="506"/>
      <c r="V96" s="506"/>
      <c r="W96" s="506"/>
      <c r="X96" s="506"/>
      <c r="Y96" s="506"/>
      <c r="Z96" s="506"/>
      <c r="AA96" s="506"/>
      <c r="AB96" s="506"/>
      <c r="AC96" s="506"/>
      <c r="AD96" s="506"/>
      <c r="AE96" s="506"/>
      <c r="AF96" s="506"/>
      <c r="AG96" s="506"/>
      <c r="AH96" s="506"/>
      <c r="AI96" s="506"/>
      <c r="AJ96" s="506"/>
      <c r="AK96" s="506"/>
      <c r="AL96" s="506"/>
      <c r="AM96" s="506"/>
      <c r="AN96" s="506"/>
      <c r="AO96" s="506"/>
      <c r="AP96" s="506"/>
      <c r="AQ96" s="506"/>
      <c r="AR96" s="506"/>
      <c r="AS96" s="506"/>
      <c r="AT96" s="506"/>
      <c r="AU96" s="506"/>
      <c r="AV96" s="506"/>
      <c r="AW96" s="506"/>
      <c r="AX96" s="506"/>
      <c r="AY96" s="506"/>
      <c r="AZ96" s="506"/>
      <c r="BA96" s="506"/>
      <c r="BB96" s="507"/>
    </row>
    <row r="97" spans="1:54" ht="22.5" customHeight="1">
      <c r="A97" s="452" t="s">
        <v>6</v>
      </c>
      <c r="B97" s="454" t="s">
        <v>314</v>
      </c>
      <c r="C97" s="454" t="s">
        <v>292</v>
      </c>
      <c r="D97" s="161" t="s">
        <v>41</v>
      </c>
      <c r="E97" s="320">
        <f>E98+E99</f>
        <v>75046.8</v>
      </c>
      <c r="F97" s="320">
        <f>F98+F99</f>
        <v>60829.806999999993</v>
      </c>
      <c r="G97" s="320">
        <f>G98+G99</f>
        <v>80.753203062810343</v>
      </c>
      <c r="H97" s="320">
        <f>H98+H99</f>
        <v>7278</v>
      </c>
      <c r="I97" s="320">
        <f t="shared" ref="I97:BA97" si="520">I98+I99</f>
        <v>7277.9059999999999</v>
      </c>
      <c r="J97" s="320">
        <f t="shared" si="520"/>
        <v>99.998708436383623</v>
      </c>
      <c r="K97" s="320">
        <f t="shared" si="520"/>
        <v>4015</v>
      </c>
      <c r="L97" s="320">
        <f t="shared" si="520"/>
        <v>0</v>
      </c>
      <c r="M97" s="320">
        <f t="shared" si="520"/>
        <v>0</v>
      </c>
      <c r="N97" s="320">
        <f t="shared" si="520"/>
        <v>6200</v>
      </c>
      <c r="O97" s="320">
        <f t="shared" si="520"/>
        <v>13008.852999999999</v>
      </c>
      <c r="P97" s="320">
        <f t="shared" si="520"/>
        <v>0</v>
      </c>
      <c r="Q97" s="320">
        <f t="shared" si="520"/>
        <v>3500</v>
      </c>
      <c r="R97" s="320">
        <f t="shared" si="520"/>
        <v>4846.0690000000004</v>
      </c>
      <c r="S97" s="320">
        <f t="shared" si="520"/>
        <v>0</v>
      </c>
      <c r="T97" s="320">
        <f t="shared" si="520"/>
        <v>3500</v>
      </c>
      <c r="U97" s="320">
        <f t="shared" si="520"/>
        <v>5061.7439999999997</v>
      </c>
      <c r="V97" s="320">
        <f t="shared" si="520"/>
        <v>0</v>
      </c>
      <c r="W97" s="320">
        <f t="shared" si="520"/>
        <v>3500</v>
      </c>
      <c r="X97" s="320">
        <f t="shared" si="520"/>
        <v>5506.1229999999996</v>
      </c>
      <c r="Y97" s="320">
        <f t="shared" si="520"/>
        <v>0</v>
      </c>
      <c r="Z97" s="320">
        <f t="shared" si="520"/>
        <v>8111.9930000000004</v>
      </c>
      <c r="AA97" s="320">
        <f t="shared" si="520"/>
        <v>0</v>
      </c>
      <c r="AB97" s="320">
        <f t="shared" si="520"/>
        <v>0</v>
      </c>
      <c r="AC97" s="320">
        <f t="shared" si="520"/>
        <v>8111.9930000000004</v>
      </c>
      <c r="AD97" s="320">
        <f t="shared" si="520"/>
        <v>0</v>
      </c>
      <c r="AE97" s="320">
        <f t="shared" si="520"/>
        <v>6709.027</v>
      </c>
      <c r="AF97" s="320">
        <f t="shared" si="520"/>
        <v>0</v>
      </c>
      <c r="AG97" s="320">
        <f t="shared" si="520"/>
        <v>0</v>
      </c>
      <c r="AH97" s="320">
        <f t="shared" si="520"/>
        <v>6615.8270000000002</v>
      </c>
      <c r="AI97" s="320">
        <f t="shared" si="520"/>
        <v>0</v>
      </c>
      <c r="AJ97" s="320">
        <f t="shared" si="520"/>
        <v>0</v>
      </c>
      <c r="AK97" s="320">
        <f t="shared" si="520"/>
        <v>0</v>
      </c>
      <c r="AL97" s="320">
        <f t="shared" si="520"/>
        <v>0</v>
      </c>
      <c r="AM97" s="320">
        <f t="shared" si="520"/>
        <v>1000</v>
      </c>
      <c r="AN97" s="320">
        <f t="shared" si="520"/>
        <v>0</v>
      </c>
      <c r="AO97" s="320">
        <f t="shared" si="520"/>
        <v>9180</v>
      </c>
      <c r="AP97" s="320">
        <f t="shared" si="520"/>
        <v>0</v>
      </c>
      <c r="AQ97" s="320">
        <f t="shared" si="520"/>
        <v>0</v>
      </c>
      <c r="AR97" s="320">
        <f t="shared" si="520"/>
        <v>9401.2919999999995</v>
      </c>
      <c r="AS97" s="320">
        <f t="shared" si="520"/>
        <v>0</v>
      </c>
      <c r="AT97" s="320">
        <f t="shared" si="520"/>
        <v>5000</v>
      </c>
      <c r="AU97" s="320">
        <f t="shared" si="520"/>
        <v>0</v>
      </c>
      <c r="AV97" s="320">
        <f t="shared" si="520"/>
        <v>0</v>
      </c>
      <c r="AW97" s="320">
        <f t="shared" si="520"/>
        <v>0</v>
      </c>
      <c r="AX97" s="320">
        <f t="shared" si="520"/>
        <v>0</v>
      </c>
      <c r="AY97" s="320">
        <f t="shared" si="520"/>
        <v>18052.78</v>
      </c>
      <c r="AZ97" s="320">
        <f t="shared" si="520"/>
        <v>0</v>
      </c>
      <c r="BA97" s="320">
        <f t="shared" si="520"/>
        <v>0</v>
      </c>
      <c r="BB97" s="445"/>
    </row>
    <row r="98" spans="1:54" ht="46.5" customHeight="1">
      <c r="A98" s="453"/>
      <c r="B98" s="455"/>
      <c r="C98" s="455"/>
      <c r="D98" s="299" t="s">
        <v>2</v>
      </c>
      <c r="E98" s="335">
        <f>E102</f>
        <v>73866.8</v>
      </c>
      <c r="F98" s="335">
        <f>F102</f>
        <v>59649.806999999993</v>
      </c>
      <c r="G98" s="335">
        <f>G102</f>
        <v>80.753203062810343</v>
      </c>
      <c r="H98" s="335">
        <f>H102</f>
        <v>7278</v>
      </c>
      <c r="I98" s="335">
        <f t="shared" ref="I98:BA98" si="521">I102</f>
        <v>7277.9059999999999</v>
      </c>
      <c r="J98" s="335">
        <f t="shared" si="521"/>
        <v>99.998708436383623</v>
      </c>
      <c r="K98" s="335">
        <f t="shared" si="521"/>
        <v>3015</v>
      </c>
      <c r="L98" s="335">
        <f t="shared" si="521"/>
        <v>0</v>
      </c>
      <c r="M98" s="335">
        <f t="shared" si="521"/>
        <v>0</v>
      </c>
      <c r="N98" s="335">
        <f t="shared" si="521"/>
        <v>6200</v>
      </c>
      <c r="O98" s="335">
        <f t="shared" si="521"/>
        <v>13008.852999999999</v>
      </c>
      <c r="P98" s="335">
        <f t="shared" si="521"/>
        <v>0</v>
      </c>
      <c r="Q98" s="335">
        <f t="shared" si="521"/>
        <v>3500</v>
      </c>
      <c r="R98" s="335">
        <f t="shared" si="521"/>
        <v>4846.0690000000004</v>
      </c>
      <c r="S98" s="335">
        <f t="shared" si="521"/>
        <v>0</v>
      </c>
      <c r="T98" s="335">
        <f t="shared" si="521"/>
        <v>3500</v>
      </c>
      <c r="U98" s="335">
        <f t="shared" si="521"/>
        <v>5061.7439999999997</v>
      </c>
      <c r="V98" s="335">
        <f t="shared" si="521"/>
        <v>0</v>
      </c>
      <c r="W98" s="335">
        <f t="shared" si="521"/>
        <v>3500</v>
      </c>
      <c r="X98" s="335">
        <f t="shared" si="521"/>
        <v>5506.1229999999996</v>
      </c>
      <c r="Y98" s="335">
        <f t="shared" si="521"/>
        <v>0</v>
      </c>
      <c r="Z98" s="335">
        <f t="shared" si="521"/>
        <v>8111.9930000000004</v>
      </c>
      <c r="AA98" s="335">
        <f t="shared" si="521"/>
        <v>0</v>
      </c>
      <c r="AB98" s="335">
        <f t="shared" si="521"/>
        <v>0</v>
      </c>
      <c r="AC98" s="335">
        <f t="shared" si="521"/>
        <v>8111.9930000000004</v>
      </c>
      <c r="AD98" s="335">
        <f t="shared" si="521"/>
        <v>0</v>
      </c>
      <c r="AE98" s="335">
        <f t="shared" si="521"/>
        <v>6709.027</v>
      </c>
      <c r="AF98" s="335">
        <f t="shared" si="521"/>
        <v>0</v>
      </c>
      <c r="AG98" s="335">
        <f t="shared" si="521"/>
        <v>0</v>
      </c>
      <c r="AH98" s="335">
        <f t="shared" si="521"/>
        <v>6615.8270000000002</v>
      </c>
      <c r="AI98" s="335">
        <f t="shared" si="521"/>
        <v>0</v>
      </c>
      <c r="AJ98" s="335">
        <f t="shared" si="521"/>
        <v>0</v>
      </c>
      <c r="AK98" s="335">
        <f t="shared" si="521"/>
        <v>0</v>
      </c>
      <c r="AL98" s="335">
        <f t="shared" si="521"/>
        <v>0</v>
      </c>
      <c r="AM98" s="335">
        <f t="shared" si="521"/>
        <v>0</v>
      </c>
      <c r="AN98" s="335">
        <f t="shared" si="521"/>
        <v>0</v>
      </c>
      <c r="AO98" s="335">
        <f t="shared" si="521"/>
        <v>9000</v>
      </c>
      <c r="AP98" s="335">
        <f t="shared" si="521"/>
        <v>0</v>
      </c>
      <c r="AQ98" s="335">
        <f t="shared" si="521"/>
        <v>0</v>
      </c>
      <c r="AR98" s="335">
        <f t="shared" si="521"/>
        <v>9221.2919999999995</v>
      </c>
      <c r="AS98" s="335">
        <f t="shared" si="521"/>
        <v>0</v>
      </c>
      <c r="AT98" s="335">
        <f t="shared" si="521"/>
        <v>5000</v>
      </c>
      <c r="AU98" s="335">
        <f t="shared" si="521"/>
        <v>0</v>
      </c>
      <c r="AV98" s="335">
        <f t="shared" si="521"/>
        <v>0</v>
      </c>
      <c r="AW98" s="335">
        <f t="shared" si="521"/>
        <v>0</v>
      </c>
      <c r="AX98" s="335">
        <f t="shared" si="521"/>
        <v>0</v>
      </c>
      <c r="AY98" s="335">
        <f t="shared" si="521"/>
        <v>18052.78</v>
      </c>
      <c r="AZ98" s="335">
        <f t="shared" si="521"/>
        <v>0</v>
      </c>
      <c r="BA98" s="335">
        <f t="shared" si="521"/>
        <v>0</v>
      </c>
      <c r="BB98" s="446"/>
    </row>
    <row r="99" spans="1:54" ht="21.75" customHeight="1">
      <c r="A99" s="453"/>
      <c r="B99" s="455"/>
      <c r="C99" s="455"/>
      <c r="D99" s="311" t="s">
        <v>43</v>
      </c>
      <c r="E99" s="324">
        <f>E104+E106+E108</f>
        <v>1180</v>
      </c>
      <c r="F99" s="324">
        <f t="shared" ref="F99:BA99" si="522">F104+F106+F108</f>
        <v>1180</v>
      </c>
      <c r="G99" s="324">
        <f t="shared" si="522"/>
        <v>0</v>
      </c>
      <c r="H99" s="324">
        <f t="shared" si="522"/>
        <v>0</v>
      </c>
      <c r="I99" s="324">
        <f t="shared" si="522"/>
        <v>0</v>
      </c>
      <c r="J99" s="324">
        <f t="shared" si="522"/>
        <v>0</v>
      </c>
      <c r="K99" s="324">
        <f t="shared" si="522"/>
        <v>1000</v>
      </c>
      <c r="L99" s="324">
        <f t="shared" si="522"/>
        <v>0</v>
      </c>
      <c r="M99" s="324">
        <f t="shared" si="522"/>
        <v>0</v>
      </c>
      <c r="N99" s="324">
        <f t="shared" si="522"/>
        <v>0</v>
      </c>
      <c r="O99" s="324">
        <f t="shared" si="522"/>
        <v>0</v>
      </c>
      <c r="P99" s="324">
        <f t="shared" si="522"/>
        <v>0</v>
      </c>
      <c r="Q99" s="324">
        <f t="shared" si="522"/>
        <v>0</v>
      </c>
      <c r="R99" s="324">
        <f t="shared" si="522"/>
        <v>0</v>
      </c>
      <c r="S99" s="324">
        <f t="shared" si="522"/>
        <v>0</v>
      </c>
      <c r="T99" s="324">
        <f t="shared" si="522"/>
        <v>0</v>
      </c>
      <c r="U99" s="324">
        <f t="shared" si="522"/>
        <v>0</v>
      </c>
      <c r="V99" s="324">
        <f t="shared" si="522"/>
        <v>0</v>
      </c>
      <c r="W99" s="324">
        <f t="shared" si="522"/>
        <v>0</v>
      </c>
      <c r="X99" s="324">
        <f t="shared" si="522"/>
        <v>0</v>
      </c>
      <c r="Y99" s="324">
        <f t="shared" si="522"/>
        <v>0</v>
      </c>
      <c r="Z99" s="324">
        <f t="shared" si="522"/>
        <v>0</v>
      </c>
      <c r="AA99" s="324">
        <f t="shared" si="522"/>
        <v>0</v>
      </c>
      <c r="AB99" s="324">
        <f t="shared" si="522"/>
        <v>0</v>
      </c>
      <c r="AC99" s="324">
        <f t="shared" si="522"/>
        <v>0</v>
      </c>
      <c r="AD99" s="324">
        <f t="shared" si="522"/>
        <v>0</v>
      </c>
      <c r="AE99" s="324">
        <f t="shared" si="522"/>
        <v>0</v>
      </c>
      <c r="AF99" s="324">
        <f t="shared" si="522"/>
        <v>0</v>
      </c>
      <c r="AG99" s="324">
        <f t="shared" si="522"/>
        <v>0</v>
      </c>
      <c r="AH99" s="324">
        <f t="shared" si="522"/>
        <v>0</v>
      </c>
      <c r="AI99" s="324">
        <f t="shared" si="522"/>
        <v>0</v>
      </c>
      <c r="AJ99" s="324">
        <f t="shared" si="522"/>
        <v>0</v>
      </c>
      <c r="AK99" s="324">
        <f t="shared" si="522"/>
        <v>0</v>
      </c>
      <c r="AL99" s="324">
        <f t="shared" si="522"/>
        <v>0</v>
      </c>
      <c r="AM99" s="324">
        <f t="shared" si="522"/>
        <v>1000</v>
      </c>
      <c r="AN99" s="324">
        <f t="shared" si="522"/>
        <v>0</v>
      </c>
      <c r="AO99" s="324">
        <f t="shared" si="522"/>
        <v>180</v>
      </c>
      <c r="AP99" s="324">
        <f t="shared" si="522"/>
        <v>0</v>
      </c>
      <c r="AQ99" s="324">
        <f t="shared" si="522"/>
        <v>0</v>
      </c>
      <c r="AR99" s="324">
        <f t="shared" si="522"/>
        <v>180</v>
      </c>
      <c r="AS99" s="324">
        <f t="shared" si="522"/>
        <v>0</v>
      </c>
      <c r="AT99" s="324">
        <f t="shared" si="522"/>
        <v>0</v>
      </c>
      <c r="AU99" s="324">
        <f t="shared" si="522"/>
        <v>0</v>
      </c>
      <c r="AV99" s="324">
        <f t="shared" si="522"/>
        <v>0</v>
      </c>
      <c r="AW99" s="324">
        <f t="shared" si="522"/>
        <v>0</v>
      </c>
      <c r="AX99" s="324">
        <f t="shared" si="522"/>
        <v>0</v>
      </c>
      <c r="AY99" s="324">
        <f t="shared" si="522"/>
        <v>0</v>
      </c>
      <c r="AZ99" s="324">
        <f t="shared" si="522"/>
        <v>0</v>
      </c>
      <c r="BA99" s="324">
        <f t="shared" si="522"/>
        <v>0</v>
      </c>
      <c r="BB99" s="446"/>
    </row>
    <row r="100" spans="1:54" ht="67.5" customHeight="1">
      <c r="A100" s="313"/>
      <c r="B100" s="207"/>
      <c r="C100" s="207"/>
      <c r="D100" s="299" t="s">
        <v>325</v>
      </c>
      <c r="E100" s="335">
        <f>E109</f>
        <v>1000</v>
      </c>
      <c r="F100" s="335">
        <f t="shared" ref="F100:BA100" si="523">F109</f>
        <v>1000</v>
      </c>
      <c r="G100" s="335">
        <f t="shared" si="523"/>
        <v>0</v>
      </c>
      <c r="H100" s="335">
        <f t="shared" si="523"/>
        <v>0</v>
      </c>
      <c r="I100" s="335">
        <f t="shared" si="523"/>
        <v>0</v>
      </c>
      <c r="J100" s="335">
        <f t="shared" si="523"/>
        <v>0</v>
      </c>
      <c r="K100" s="335">
        <f t="shared" si="523"/>
        <v>1000</v>
      </c>
      <c r="L100" s="335">
        <f t="shared" si="523"/>
        <v>0</v>
      </c>
      <c r="M100" s="335">
        <f t="shared" si="523"/>
        <v>0</v>
      </c>
      <c r="N100" s="335">
        <f t="shared" si="523"/>
        <v>0</v>
      </c>
      <c r="O100" s="335">
        <f t="shared" si="523"/>
        <v>0</v>
      </c>
      <c r="P100" s="335">
        <f t="shared" si="523"/>
        <v>0</v>
      </c>
      <c r="Q100" s="335">
        <f t="shared" si="523"/>
        <v>0</v>
      </c>
      <c r="R100" s="335">
        <f t="shared" si="523"/>
        <v>0</v>
      </c>
      <c r="S100" s="335">
        <f t="shared" si="523"/>
        <v>0</v>
      </c>
      <c r="T100" s="335">
        <f t="shared" si="523"/>
        <v>0</v>
      </c>
      <c r="U100" s="335">
        <f t="shared" si="523"/>
        <v>0</v>
      </c>
      <c r="V100" s="335">
        <f t="shared" si="523"/>
        <v>0</v>
      </c>
      <c r="W100" s="335">
        <f t="shared" si="523"/>
        <v>0</v>
      </c>
      <c r="X100" s="335">
        <f t="shared" si="523"/>
        <v>0</v>
      </c>
      <c r="Y100" s="335">
        <f t="shared" si="523"/>
        <v>0</v>
      </c>
      <c r="Z100" s="335">
        <f t="shared" si="523"/>
        <v>0</v>
      </c>
      <c r="AA100" s="335">
        <f t="shared" si="523"/>
        <v>0</v>
      </c>
      <c r="AB100" s="335">
        <f t="shared" si="523"/>
        <v>0</v>
      </c>
      <c r="AC100" s="335">
        <f t="shared" si="523"/>
        <v>0</v>
      </c>
      <c r="AD100" s="335">
        <f t="shared" si="523"/>
        <v>0</v>
      </c>
      <c r="AE100" s="335">
        <f t="shared" si="523"/>
        <v>0</v>
      </c>
      <c r="AF100" s="335">
        <f t="shared" si="523"/>
        <v>0</v>
      </c>
      <c r="AG100" s="335">
        <f t="shared" si="523"/>
        <v>0</v>
      </c>
      <c r="AH100" s="335">
        <f t="shared" si="523"/>
        <v>0</v>
      </c>
      <c r="AI100" s="335">
        <f t="shared" si="523"/>
        <v>0</v>
      </c>
      <c r="AJ100" s="335">
        <f t="shared" si="523"/>
        <v>0</v>
      </c>
      <c r="AK100" s="335">
        <f t="shared" si="523"/>
        <v>0</v>
      </c>
      <c r="AL100" s="335">
        <f t="shared" si="523"/>
        <v>0</v>
      </c>
      <c r="AM100" s="335">
        <f t="shared" si="523"/>
        <v>1000</v>
      </c>
      <c r="AN100" s="335">
        <f t="shared" si="523"/>
        <v>0</v>
      </c>
      <c r="AO100" s="335">
        <f t="shared" si="523"/>
        <v>0</v>
      </c>
      <c r="AP100" s="335">
        <f t="shared" si="523"/>
        <v>0</v>
      </c>
      <c r="AQ100" s="335">
        <f t="shared" si="523"/>
        <v>0</v>
      </c>
      <c r="AR100" s="335">
        <f t="shared" si="523"/>
        <v>0</v>
      </c>
      <c r="AS100" s="335">
        <f t="shared" si="523"/>
        <v>0</v>
      </c>
      <c r="AT100" s="335">
        <f t="shared" si="523"/>
        <v>0</v>
      </c>
      <c r="AU100" s="335">
        <f t="shared" si="523"/>
        <v>0</v>
      </c>
      <c r="AV100" s="335">
        <f t="shared" si="523"/>
        <v>0</v>
      </c>
      <c r="AW100" s="335">
        <f t="shared" si="523"/>
        <v>0</v>
      </c>
      <c r="AX100" s="335">
        <f t="shared" si="523"/>
        <v>0</v>
      </c>
      <c r="AY100" s="335">
        <f t="shared" si="523"/>
        <v>0</v>
      </c>
      <c r="AZ100" s="335">
        <f t="shared" si="523"/>
        <v>0</v>
      </c>
      <c r="BA100" s="335">
        <f t="shared" si="523"/>
        <v>0</v>
      </c>
      <c r="BB100" s="208"/>
    </row>
    <row r="101" spans="1:54" ht="22.5" customHeight="1">
      <c r="A101" s="450" t="s">
        <v>263</v>
      </c>
      <c r="B101" s="445" t="s">
        <v>315</v>
      </c>
      <c r="C101" s="445"/>
      <c r="D101" s="162" t="s">
        <v>41</v>
      </c>
      <c r="E101" s="347">
        <f t="shared" ref="E101:Z101" si="524">E102</f>
        <v>73866.8</v>
      </c>
      <c r="F101" s="347">
        <f t="shared" si="524"/>
        <v>59649.806999999993</v>
      </c>
      <c r="G101" s="347">
        <f t="shared" si="524"/>
        <v>80.753203062810343</v>
      </c>
      <c r="H101" s="328">
        <f t="shared" si="524"/>
        <v>7278</v>
      </c>
      <c r="I101" s="328">
        <f t="shared" si="524"/>
        <v>7277.9059999999999</v>
      </c>
      <c r="J101" s="328">
        <f t="shared" si="524"/>
        <v>99.998708436383623</v>
      </c>
      <c r="K101" s="329">
        <f t="shared" si="524"/>
        <v>3015</v>
      </c>
      <c r="L101" s="329">
        <f t="shared" si="524"/>
        <v>0</v>
      </c>
      <c r="M101" s="329">
        <f t="shared" si="524"/>
        <v>0</v>
      </c>
      <c r="N101" s="328">
        <f t="shared" si="524"/>
        <v>6200</v>
      </c>
      <c r="O101" s="328">
        <f t="shared" si="524"/>
        <v>13008.852999999999</v>
      </c>
      <c r="P101" s="328">
        <f t="shared" si="524"/>
        <v>0</v>
      </c>
      <c r="Q101" s="329">
        <f t="shared" si="524"/>
        <v>3500</v>
      </c>
      <c r="R101" s="329">
        <f t="shared" si="524"/>
        <v>4846.0690000000004</v>
      </c>
      <c r="S101" s="329">
        <f t="shared" si="524"/>
        <v>0</v>
      </c>
      <c r="T101" s="328">
        <f t="shared" si="524"/>
        <v>3500</v>
      </c>
      <c r="U101" s="328">
        <f t="shared" si="524"/>
        <v>5061.7439999999997</v>
      </c>
      <c r="V101" s="328">
        <f t="shared" si="524"/>
        <v>0</v>
      </c>
      <c r="W101" s="329">
        <f t="shared" si="524"/>
        <v>3500</v>
      </c>
      <c r="X101" s="329">
        <f t="shared" si="524"/>
        <v>5506.1229999999996</v>
      </c>
      <c r="Y101" s="329">
        <f t="shared" si="524"/>
        <v>0</v>
      </c>
      <c r="Z101" s="328">
        <f t="shared" si="524"/>
        <v>8111.9930000000004</v>
      </c>
      <c r="AA101" s="386"/>
      <c r="AB101" s="387"/>
      <c r="AC101" s="328">
        <f>AC102</f>
        <v>8111.9930000000004</v>
      </c>
      <c r="AD101" s="328">
        <f>AD102</f>
        <v>0</v>
      </c>
      <c r="AE101" s="329">
        <f>AE102</f>
        <v>6709.027</v>
      </c>
      <c r="AF101" s="388"/>
      <c r="AG101" s="389"/>
      <c r="AH101" s="329">
        <f>AH102</f>
        <v>6615.8270000000002</v>
      </c>
      <c r="AI101" s="329">
        <f>AI102</f>
        <v>0</v>
      </c>
      <c r="AJ101" s="328">
        <f>AJ102</f>
        <v>0</v>
      </c>
      <c r="AK101" s="386"/>
      <c r="AL101" s="387"/>
      <c r="AM101" s="328">
        <f>AM102</f>
        <v>0</v>
      </c>
      <c r="AN101" s="328">
        <f>AN102</f>
        <v>0</v>
      </c>
      <c r="AO101" s="329">
        <f>AO102</f>
        <v>9000</v>
      </c>
      <c r="AP101" s="388"/>
      <c r="AQ101" s="389"/>
      <c r="AR101" s="329">
        <f>AR102</f>
        <v>9221.2919999999995</v>
      </c>
      <c r="AS101" s="329">
        <f>AS102</f>
        <v>0</v>
      </c>
      <c r="AT101" s="328">
        <f>AT102</f>
        <v>5000</v>
      </c>
      <c r="AU101" s="390"/>
      <c r="AV101" s="391"/>
      <c r="AW101" s="328">
        <f>AW102</f>
        <v>0</v>
      </c>
      <c r="AX101" s="328">
        <f>AX102</f>
        <v>0</v>
      </c>
      <c r="AY101" s="329">
        <f>AY102</f>
        <v>18052.78</v>
      </c>
      <c r="AZ101" s="329">
        <f>AZ102</f>
        <v>0</v>
      </c>
      <c r="BA101" s="329">
        <f>BA102</f>
        <v>0</v>
      </c>
      <c r="BB101" s="445"/>
    </row>
    <row r="102" spans="1:54" ht="38.4" customHeight="1">
      <c r="A102" s="451"/>
      <c r="B102" s="446"/>
      <c r="C102" s="446"/>
      <c r="D102" s="300" t="s">
        <v>2</v>
      </c>
      <c r="E102" s="348">
        <f>H102+K102+N102+Q102+T102+W102+Z102+AE102+AJ102+AO102+AT102+AY102</f>
        <v>73866.8</v>
      </c>
      <c r="F102" s="348">
        <f>I102+L102+O102+R102+U102+X102+AC102+AH102+AM102+AR102+AW102+AZ102</f>
        <v>59649.806999999993</v>
      </c>
      <c r="G102" s="348">
        <f>F102/E102*100</f>
        <v>80.753203062810343</v>
      </c>
      <c r="H102" s="337">
        <v>7278</v>
      </c>
      <c r="I102" s="337">
        <v>7277.9059999999999</v>
      </c>
      <c r="J102" s="337">
        <f>I102/H102*100</f>
        <v>99.998708436383623</v>
      </c>
      <c r="K102" s="336">
        <v>3015</v>
      </c>
      <c r="L102" s="336"/>
      <c r="M102" s="336"/>
      <c r="N102" s="337">
        <v>6200</v>
      </c>
      <c r="O102" s="337">
        <v>13008.852999999999</v>
      </c>
      <c r="P102" s="337"/>
      <c r="Q102" s="336">
        <v>3500</v>
      </c>
      <c r="R102" s="336">
        <v>4846.0690000000004</v>
      </c>
      <c r="S102" s="336"/>
      <c r="T102" s="337">
        <v>3500</v>
      </c>
      <c r="U102" s="337">
        <v>5061.7439999999997</v>
      </c>
      <c r="V102" s="337"/>
      <c r="W102" s="336">
        <v>3500</v>
      </c>
      <c r="X102" s="336">
        <v>5506.1229999999996</v>
      </c>
      <c r="Y102" s="336"/>
      <c r="Z102" s="337">
        <v>8111.9930000000004</v>
      </c>
      <c r="AA102" s="392"/>
      <c r="AB102" s="393"/>
      <c r="AC102" s="337">
        <v>8111.9930000000004</v>
      </c>
      <c r="AD102" s="337"/>
      <c r="AE102" s="336">
        <v>6709.027</v>
      </c>
      <c r="AF102" s="394"/>
      <c r="AG102" s="395"/>
      <c r="AH102" s="336">
        <v>6615.8270000000002</v>
      </c>
      <c r="AI102" s="336"/>
      <c r="AJ102" s="337"/>
      <c r="AK102" s="392"/>
      <c r="AL102" s="393"/>
      <c r="AM102" s="337"/>
      <c r="AN102" s="337"/>
      <c r="AO102" s="336">
        <v>9000</v>
      </c>
      <c r="AP102" s="394"/>
      <c r="AQ102" s="395"/>
      <c r="AR102" s="336">
        <v>9221.2919999999995</v>
      </c>
      <c r="AS102" s="336"/>
      <c r="AT102" s="337">
        <v>5000</v>
      </c>
      <c r="AU102" s="392"/>
      <c r="AV102" s="393"/>
      <c r="AW102" s="337"/>
      <c r="AX102" s="337"/>
      <c r="AY102" s="336">
        <v>18052.78</v>
      </c>
      <c r="AZ102" s="336"/>
      <c r="BA102" s="336"/>
      <c r="BB102" s="446"/>
    </row>
    <row r="103" spans="1:54" ht="29.25" customHeight="1">
      <c r="A103" s="450" t="s">
        <v>317</v>
      </c>
      <c r="B103" s="445" t="s">
        <v>316</v>
      </c>
      <c r="C103" s="445"/>
      <c r="D103" s="162" t="s">
        <v>41</v>
      </c>
      <c r="E103" s="347">
        <f t="shared" ref="E103:Y103" si="525">E104</f>
        <v>180</v>
      </c>
      <c r="F103" s="347">
        <f t="shared" si="525"/>
        <v>180</v>
      </c>
      <c r="G103" s="347">
        <f t="shared" si="525"/>
        <v>0</v>
      </c>
      <c r="H103" s="328">
        <f t="shared" si="525"/>
        <v>0</v>
      </c>
      <c r="I103" s="328">
        <f t="shared" si="525"/>
        <v>0</v>
      </c>
      <c r="J103" s="328">
        <f t="shared" si="525"/>
        <v>0</v>
      </c>
      <c r="K103" s="329">
        <f t="shared" si="525"/>
        <v>0</v>
      </c>
      <c r="L103" s="329">
        <f t="shared" si="525"/>
        <v>0</v>
      </c>
      <c r="M103" s="329">
        <f t="shared" si="525"/>
        <v>0</v>
      </c>
      <c r="N103" s="328">
        <f t="shared" si="525"/>
        <v>0</v>
      </c>
      <c r="O103" s="328">
        <f t="shared" si="525"/>
        <v>0</v>
      </c>
      <c r="P103" s="328">
        <f t="shared" si="525"/>
        <v>0</v>
      </c>
      <c r="Q103" s="329">
        <f t="shared" si="525"/>
        <v>0</v>
      </c>
      <c r="R103" s="329">
        <f t="shared" si="525"/>
        <v>0</v>
      </c>
      <c r="S103" s="329">
        <f t="shared" si="525"/>
        <v>0</v>
      </c>
      <c r="T103" s="328">
        <f t="shared" si="525"/>
        <v>0</v>
      </c>
      <c r="U103" s="328">
        <f t="shared" si="525"/>
        <v>0</v>
      </c>
      <c r="V103" s="328">
        <f t="shared" si="525"/>
        <v>0</v>
      </c>
      <c r="W103" s="329">
        <f t="shared" si="525"/>
        <v>0</v>
      </c>
      <c r="X103" s="329">
        <f t="shared" si="525"/>
        <v>0</v>
      </c>
      <c r="Y103" s="329">
        <f t="shared" si="525"/>
        <v>0</v>
      </c>
      <c r="Z103" s="328" t="s">
        <v>320</v>
      </c>
      <c r="AA103" s="386"/>
      <c r="AB103" s="387"/>
      <c r="AC103" s="328">
        <f>AC104</f>
        <v>0</v>
      </c>
      <c r="AD103" s="328">
        <f>AD104</f>
        <v>0</v>
      </c>
      <c r="AE103" s="329">
        <f>AE104</f>
        <v>0</v>
      </c>
      <c r="AF103" s="388"/>
      <c r="AG103" s="389"/>
      <c r="AH103" s="329">
        <f>AH104</f>
        <v>0</v>
      </c>
      <c r="AI103" s="329">
        <f>AI104</f>
        <v>0</v>
      </c>
      <c r="AJ103" s="328">
        <f>AJ104</f>
        <v>0</v>
      </c>
      <c r="AK103" s="386"/>
      <c r="AL103" s="387"/>
      <c r="AM103" s="328">
        <f>AM104</f>
        <v>0</v>
      </c>
      <c r="AN103" s="328">
        <f>AN104</f>
        <v>0</v>
      </c>
      <c r="AO103" s="329">
        <f>AO104</f>
        <v>180</v>
      </c>
      <c r="AP103" s="388"/>
      <c r="AQ103" s="389"/>
      <c r="AR103" s="329">
        <f>AR104</f>
        <v>180</v>
      </c>
      <c r="AS103" s="329">
        <f>AS104</f>
        <v>0</v>
      </c>
      <c r="AT103" s="328">
        <f>AT104</f>
        <v>0</v>
      </c>
      <c r="AU103" s="390"/>
      <c r="AV103" s="391"/>
      <c r="AW103" s="328">
        <f>AW104</f>
        <v>0</v>
      </c>
      <c r="AX103" s="328">
        <f>AX104</f>
        <v>0</v>
      </c>
      <c r="AY103" s="329">
        <f>AY104</f>
        <v>0</v>
      </c>
      <c r="AZ103" s="329">
        <f>AZ104</f>
        <v>0</v>
      </c>
      <c r="BA103" s="329">
        <f>BA104</f>
        <v>0</v>
      </c>
      <c r="BB103" s="445"/>
    </row>
    <row r="104" spans="1:54" ht="36.75" customHeight="1">
      <c r="A104" s="451"/>
      <c r="B104" s="446"/>
      <c r="C104" s="446"/>
      <c r="D104" s="302" t="s">
        <v>43</v>
      </c>
      <c r="E104" s="348">
        <f>H104+K104+N104+Q104+T104+W104+Z104+AE104+AJ104+AO104+AT104+AY104</f>
        <v>180</v>
      </c>
      <c r="F104" s="348">
        <f>I104+L104+O104+R104+U104+X104+AC104+AH104+AM104+AR104+AW104+AZ104</f>
        <v>180</v>
      </c>
      <c r="G104" s="348">
        <f>J104+M104+P104+S104+V104+Y104+AD104+AI104+AN104+AS104+AX104+BA104</f>
        <v>0</v>
      </c>
      <c r="H104" s="337"/>
      <c r="I104" s="337"/>
      <c r="J104" s="337"/>
      <c r="K104" s="336"/>
      <c r="L104" s="336"/>
      <c r="M104" s="336"/>
      <c r="N104" s="337"/>
      <c r="O104" s="337"/>
      <c r="P104" s="337"/>
      <c r="Q104" s="336"/>
      <c r="R104" s="336"/>
      <c r="S104" s="336"/>
      <c r="T104" s="337"/>
      <c r="U104" s="337"/>
      <c r="V104" s="337"/>
      <c r="W104" s="336"/>
      <c r="X104" s="336"/>
      <c r="Y104" s="336"/>
      <c r="Z104" s="337"/>
      <c r="AA104" s="392"/>
      <c r="AB104" s="393"/>
      <c r="AC104" s="337"/>
      <c r="AD104" s="337"/>
      <c r="AE104" s="336"/>
      <c r="AF104" s="394"/>
      <c r="AG104" s="395"/>
      <c r="AH104" s="336"/>
      <c r="AI104" s="336"/>
      <c r="AJ104" s="337"/>
      <c r="AK104" s="392"/>
      <c r="AL104" s="393"/>
      <c r="AM104" s="337"/>
      <c r="AN104" s="337"/>
      <c r="AO104" s="336">
        <v>180</v>
      </c>
      <c r="AP104" s="394"/>
      <c r="AQ104" s="395"/>
      <c r="AR104" s="336">
        <v>180</v>
      </c>
      <c r="AS104" s="336"/>
      <c r="AT104" s="337"/>
      <c r="AU104" s="392"/>
      <c r="AV104" s="393"/>
      <c r="AW104" s="337"/>
      <c r="AX104" s="337"/>
      <c r="AY104" s="336"/>
      <c r="AZ104" s="336"/>
      <c r="BA104" s="336"/>
      <c r="BB104" s="446"/>
    </row>
    <row r="105" spans="1:54" ht="27" customHeight="1">
      <c r="A105" s="450" t="s">
        <v>321</v>
      </c>
      <c r="B105" s="445" t="s">
        <v>318</v>
      </c>
      <c r="C105" s="445"/>
      <c r="D105" s="162" t="s">
        <v>41</v>
      </c>
      <c r="E105" s="347">
        <f t="shared" ref="E105:Z105" si="526">E106</f>
        <v>0</v>
      </c>
      <c r="F105" s="347">
        <f t="shared" si="526"/>
        <v>0</v>
      </c>
      <c r="G105" s="347">
        <f t="shared" si="526"/>
        <v>0</v>
      </c>
      <c r="H105" s="328">
        <f t="shared" si="526"/>
        <v>0</v>
      </c>
      <c r="I105" s="328">
        <f t="shared" si="526"/>
        <v>0</v>
      </c>
      <c r="J105" s="328">
        <f t="shared" si="526"/>
        <v>0</v>
      </c>
      <c r="K105" s="329">
        <f t="shared" si="526"/>
        <v>0</v>
      </c>
      <c r="L105" s="329">
        <f t="shared" si="526"/>
        <v>0</v>
      </c>
      <c r="M105" s="329">
        <f t="shared" si="526"/>
        <v>0</v>
      </c>
      <c r="N105" s="328">
        <f t="shared" si="526"/>
        <v>0</v>
      </c>
      <c r="O105" s="328">
        <f t="shared" si="526"/>
        <v>0</v>
      </c>
      <c r="P105" s="328">
        <f t="shared" si="526"/>
        <v>0</v>
      </c>
      <c r="Q105" s="329">
        <f t="shared" si="526"/>
        <v>0</v>
      </c>
      <c r="R105" s="329">
        <f t="shared" si="526"/>
        <v>0</v>
      </c>
      <c r="S105" s="329">
        <f t="shared" si="526"/>
        <v>0</v>
      </c>
      <c r="T105" s="328">
        <f t="shared" si="526"/>
        <v>0</v>
      </c>
      <c r="U105" s="328">
        <f t="shared" si="526"/>
        <v>0</v>
      </c>
      <c r="V105" s="328">
        <f t="shared" si="526"/>
        <v>0</v>
      </c>
      <c r="W105" s="329">
        <f t="shared" si="526"/>
        <v>0</v>
      </c>
      <c r="X105" s="329">
        <f t="shared" si="526"/>
        <v>0</v>
      </c>
      <c r="Y105" s="329">
        <f t="shared" si="526"/>
        <v>0</v>
      </c>
      <c r="Z105" s="328">
        <f t="shared" si="526"/>
        <v>0</v>
      </c>
      <c r="AA105" s="386"/>
      <c r="AB105" s="387"/>
      <c r="AC105" s="328">
        <f>AC106</f>
        <v>0</v>
      </c>
      <c r="AD105" s="328">
        <f>AD106</f>
        <v>0</v>
      </c>
      <c r="AE105" s="329">
        <f>AE106</f>
        <v>0</v>
      </c>
      <c r="AF105" s="388"/>
      <c r="AG105" s="389"/>
      <c r="AH105" s="329">
        <f>AH106</f>
        <v>0</v>
      </c>
      <c r="AI105" s="329">
        <f>AI106</f>
        <v>0</v>
      </c>
      <c r="AJ105" s="328">
        <f>AJ106</f>
        <v>0</v>
      </c>
      <c r="AK105" s="386"/>
      <c r="AL105" s="387"/>
      <c r="AM105" s="328">
        <f>AM106</f>
        <v>0</v>
      </c>
      <c r="AN105" s="328">
        <f>AN106</f>
        <v>0</v>
      </c>
      <c r="AO105" s="329">
        <f>AO106</f>
        <v>0</v>
      </c>
      <c r="AP105" s="388"/>
      <c r="AQ105" s="389"/>
      <c r="AR105" s="329">
        <f>AR106</f>
        <v>0</v>
      </c>
      <c r="AS105" s="329">
        <f>AS106</f>
        <v>0</v>
      </c>
      <c r="AT105" s="328">
        <f>AT106</f>
        <v>0</v>
      </c>
      <c r="AU105" s="390"/>
      <c r="AV105" s="391"/>
      <c r="AW105" s="328">
        <f>AW106</f>
        <v>0</v>
      </c>
      <c r="AX105" s="328">
        <f>AX106</f>
        <v>0</v>
      </c>
      <c r="AY105" s="329">
        <f>AY106</f>
        <v>0</v>
      </c>
      <c r="AZ105" s="329">
        <f>AZ106</f>
        <v>0</v>
      </c>
      <c r="BA105" s="329">
        <f>BA106</f>
        <v>0</v>
      </c>
      <c r="BB105" s="445"/>
    </row>
    <row r="106" spans="1:54" ht="26.25" customHeight="1">
      <c r="A106" s="451"/>
      <c r="B106" s="446"/>
      <c r="C106" s="446"/>
      <c r="D106" s="302" t="s">
        <v>43</v>
      </c>
      <c r="E106" s="348">
        <f>H106+K106+N106+Q106+T106+W106+Z106+AE106+AJ106+AO106+AT106+AY106</f>
        <v>0</v>
      </c>
      <c r="F106" s="348">
        <f>I106+L106+O106+R106+U106+X106+AC106+AH106+AM106+AR106+AW106+AZ106</f>
        <v>0</v>
      </c>
      <c r="G106" s="348">
        <f>J106+M106+P106+S106+V106+Y106+AD106+AI106+AN106+AS106+AX106+BA106</f>
        <v>0</v>
      </c>
      <c r="H106" s="337">
        <f>H107</f>
        <v>0</v>
      </c>
      <c r="I106" s="337"/>
      <c r="J106" s="337"/>
      <c r="K106" s="336"/>
      <c r="L106" s="336"/>
      <c r="M106" s="336"/>
      <c r="N106" s="337"/>
      <c r="O106" s="337"/>
      <c r="P106" s="337"/>
      <c r="Q106" s="336"/>
      <c r="R106" s="336"/>
      <c r="S106" s="336"/>
      <c r="T106" s="337"/>
      <c r="U106" s="337"/>
      <c r="V106" s="337"/>
      <c r="W106" s="336"/>
      <c r="X106" s="336"/>
      <c r="Y106" s="336"/>
      <c r="Z106" s="337"/>
      <c r="AA106" s="392"/>
      <c r="AB106" s="393"/>
      <c r="AC106" s="337"/>
      <c r="AD106" s="337"/>
      <c r="AE106" s="336"/>
      <c r="AF106" s="394"/>
      <c r="AG106" s="395"/>
      <c r="AH106" s="336"/>
      <c r="AI106" s="336"/>
      <c r="AJ106" s="337"/>
      <c r="AK106" s="392"/>
      <c r="AL106" s="393"/>
      <c r="AM106" s="337"/>
      <c r="AN106" s="337"/>
      <c r="AO106" s="336"/>
      <c r="AP106" s="394"/>
      <c r="AQ106" s="395"/>
      <c r="AR106" s="336"/>
      <c r="AS106" s="336"/>
      <c r="AT106" s="337"/>
      <c r="AU106" s="392"/>
      <c r="AV106" s="393"/>
      <c r="AW106" s="337"/>
      <c r="AX106" s="337"/>
      <c r="AY106" s="336"/>
      <c r="AZ106" s="336"/>
      <c r="BA106" s="336"/>
      <c r="BB106" s="446"/>
    </row>
    <row r="107" spans="1:54" ht="26.25" customHeight="1">
      <c r="A107" s="445" t="s">
        <v>322</v>
      </c>
      <c r="B107" s="445" t="s">
        <v>323</v>
      </c>
      <c r="C107" s="445" t="s">
        <v>324</v>
      </c>
      <c r="D107" s="162" t="s">
        <v>41</v>
      </c>
      <c r="E107" s="396">
        <f t="shared" ref="E107:G108" si="527">E108</f>
        <v>1000</v>
      </c>
      <c r="F107" s="396">
        <f t="shared" si="527"/>
        <v>1000</v>
      </c>
      <c r="G107" s="396">
        <f t="shared" si="527"/>
        <v>0</v>
      </c>
      <c r="H107" s="397">
        <f>H109</f>
        <v>0</v>
      </c>
      <c r="I107" s="397">
        <f t="shared" ref="I107:M107" si="528">I109</f>
        <v>0</v>
      </c>
      <c r="J107" s="397">
        <f t="shared" si="528"/>
        <v>0</v>
      </c>
      <c r="K107" s="398">
        <f t="shared" si="528"/>
        <v>1000</v>
      </c>
      <c r="L107" s="398">
        <f t="shared" si="528"/>
        <v>0</v>
      </c>
      <c r="M107" s="398">
        <f t="shared" si="528"/>
        <v>0</v>
      </c>
      <c r="N107" s="397">
        <f t="shared" ref="N107:S107" si="529">N109</f>
        <v>0</v>
      </c>
      <c r="O107" s="397">
        <f t="shared" si="529"/>
        <v>0</v>
      </c>
      <c r="P107" s="397">
        <f t="shared" si="529"/>
        <v>0</v>
      </c>
      <c r="Q107" s="398">
        <f t="shared" si="529"/>
        <v>0</v>
      </c>
      <c r="R107" s="398">
        <f t="shared" si="529"/>
        <v>0</v>
      </c>
      <c r="S107" s="398">
        <f t="shared" si="529"/>
        <v>0</v>
      </c>
      <c r="T107" s="397">
        <f t="shared" ref="T107:Y107" si="530">T109</f>
        <v>0</v>
      </c>
      <c r="U107" s="397">
        <f t="shared" si="530"/>
        <v>0</v>
      </c>
      <c r="V107" s="397">
        <f t="shared" si="530"/>
        <v>0</v>
      </c>
      <c r="W107" s="398">
        <f t="shared" si="530"/>
        <v>0</v>
      </c>
      <c r="X107" s="398">
        <f t="shared" si="530"/>
        <v>0</v>
      </c>
      <c r="Y107" s="398">
        <f t="shared" si="530"/>
        <v>0</v>
      </c>
      <c r="Z107" s="397">
        <f t="shared" ref="Z107:AI107" si="531">Z109</f>
        <v>0</v>
      </c>
      <c r="AA107" s="397">
        <f t="shared" si="531"/>
        <v>0</v>
      </c>
      <c r="AB107" s="397">
        <f t="shared" si="531"/>
        <v>0</v>
      </c>
      <c r="AC107" s="397">
        <f t="shared" si="531"/>
        <v>0</v>
      </c>
      <c r="AD107" s="397">
        <f t="shared" si="531"/>
        <v>0</v>
      </c>
      <c r="AE107" s="398">
        <f t="shared" si="531"/>
        <v>0</v>
      </c>
      <c r="AF107" s="398">
        <f t="shared" si="531"/>
        <v>0</v>
      </c>
      <c r="AG107" s="398">
        <f t="shared" si="531"/>
        <v>0</v>
      </c>
      <c r="AH107" s="398">
        <f t="shared" si="531"/>
        <v>0</v>
      </c>
      <c r="AI107" s="398">
        <f t="shared" si="531"/>
        <v>0</v>
      </c>
      <c r="AJ107" s="397">
        <f t="shared" ref="AJ107:AS107" si="532">AJ109</f>
        <v>0</v>
      </c>
      <c r="AK107" s="397">
        <f t="shared" si="532"/>
        <v>0</v>
      </c>
      <c r="AL107" s="397">
        <f t="shared" si="532"/>
        <v>0</v>
      </c>
      <c r="AM107" s="397">
        <f t="shared" si="532"/>
        <v>1000</v>
      </c>
      <c r="AN107" s="397">
        <f t="shared" si="532"/>
        <v>0</v>
      </c>
      <c r="AO107" s="398">
        <f t="shared" si="532"/>
        <v>0</v>
      </c>
      <c r="AP107" s="398">
        <f t="shared" si="532"/>
        <v>0</v>
      </c>
      <c r="AQ107" s="398">
        <f t="shared" si="532"/>
        <v>0</v>
      </c>
      <c r="AR107" s="398">
        <f t="shared" si="532"/>
        <v>0</v>
      </c>
      <c r="AS107" s="398">
        <f t="shared" si="532"/>
        <v>0</v>
      </c>
      <c r="AT107" s="397">
        <f t="shared" ref="AT107:BA107" si="533">AT109</f>
        <v>0</v>
      </c>
      <c r="AU107" s="397">
        <f t="shared" si="533"/>
        <v>0</v>
      </c>
      <c r="AV107" s="397">
        <f t="shared" si="533"/>
        <v>0</v>
      </c>
      <c r="AW107" s="397">
        <f t="shared" si="533"/>
        <v>0</v>
      </c>
      <c r="AX107" s="397">
        <f t="shared" si="533"/>
        <v>0</v>
      </c>
      <c r="AY107" s="398">
        <f t="shared" si="533"/>
        <v>0</v>
      </c>
      <c r="AZ107" s="398">
        <f t="shared" si="533"/>
        <v>0</v>
      </c>
      <c r="BA107" s="398">
        <f t="shared" si="533"/>
        <v>0</v>
      </c>
      <c r="BB107" s="208"/>
    </row>
    <row r="108" spans="1:54" ht="27" customHeight="1">
      <c r="A108" s="446"/>
      <c r="B108" s="446"/>
      <c r="C108" s="446"/>
      <c r="D108" s="302" t="s">
        <v>43</v>
      </c>
      <c r="E108" s="396">
        <f t="shared" si="527"/>
        <v>1000</v>
      </c>
      <c r="F108" s="396">
        <f t="shared" si="527"/>
        <v>1000</v>
      </c>
      <c r="G108" s="396">
        <f t="shared" si="527"/>
        <v>0</v>
      </c>
      <c r="H108" s="397">
        <f>H109</f>
        <v>0</v>
      </c>
      <c r="I108" s="397">
        <f t="shared" ref="I108:J108" si="534">I109</f>
        <v>0</v>
      </c>
      <c r="J108" s="397">
        <f t="shared" si="534"/>
        <v>0</v>
      </c>
      <c r="K108" s="398">
        <f t="shared" ref="K108" si="535">K109</f>
        <v>1000</v>
      </c>
      <c r="L108" s="398">
        <f t="shared" ref="L108" si="536">L109</f>
        <v>0</v>
      </c>
      <c r="M108" s="398">
        <f t="shared" ref="M108" si="537">M109</f>
        <v>0</v>
      </c>
      <c r="N108" s="397">
        <f t="shared" ref="N108:P108" si="538">N109</f>
        <v>0</v>
      </c>
      <c r="O108" s="397">
        <f t="shared" si="538"/>
        <v>0</v>
      </c>
      <c r="P108" s="397">
        <f t="shared" si="538"/>
        <v>0</v>
      </c>
      <c r="Q108" s="398">
        <f t="shared" ref="Q108" si="539">Q109</f>
        <v>0</v>
      </c>
      <c r="R108" s="398">
        <f t="shared" ref="R108" si="540">R109</f>
        <v>0</v>
      </c>
      <c r="S108" s="398">
        <f t="shared" ref="S108" si="541">S109</f>
        <v>0</v>
      </c>
      <c r="T108" s="397">
        <f t="shared" ref="T108:V108" si="542">T109</f>
        <v>0</v>
      </c>
      <c r="U108" s="397">
        <f t="shared" si="542"/>
        <v>0</v>
      </c>
      <c r="V108" s="397">
        <f t="shared" si="542"/>
        <v>0</v>
      </c>
      <c r="W108" s="398">
        <f t="shared" ref="W108" si="543">W109</f>
        <v>0</v>
      </c>
      <c r="X108" s="398">
        <f t="shared" ref="X108" si="544">X109</f>
        <v>0</v>
      </c>
      <c r="Y108" s="398">
        <f t="shared" ref="Y108" si="545">Y109</f>
        <v>0</v>
      </c>
      <c r="Z108" s="397">
        <f t="shared" ref="Z108:AD108" si="546">Z109</f>
        <v>0</v>
      </c>
      <c r="AA108" s="397">
        <f t="shared" si="546"/>
        <v>0</v>
      </c>
      <c r="AB108" s="397">
        <f t="shared" si="546"/>
        <v>0</v>
      </c>
      <c r="AC108" s="397">
        <f t="shared" si="546"/>
        <v>0</v>
      </c>
      <c r="AD108" s="397">
        <f t="shared" si="546"/>
        <v>0</v>
      </c>
      <c r="AE108" s="398">
        <f t="shared" ref="AE108" si="547">AE109</f>
        <v>0</v>
      </c>
      <c r="AF108" s="398">
        <f t="shared" ref="AF108" si="548">AF109</f>
        <v>0</v>
      </c>
      <c r="AG108" s="398">
        <f t="shared" ref="AG108" si="549">AG109</f>
        <v>0</v>
      </c>
      <c r="AH108" s="398">
        <f t="shared" ref="AH108" si="550">AH109</f>
        <v>0</v>
      </c>
      <c r="AI108" s="398">
        <f t="shared" ref="AI108" si="551">AI109</f>
        <v>0</v>
      </c>
      <c r="AJ108" s="397">
        <f t="shared" ref="AJ108:AN108" si="552">AJ109</f>
        <v>0</v>
      </c>
      <c r="AK108" s="397">
        <f t="shared" si="552"/>
        <v>0</v>
      </c>
      <c r="AL108" s="397">
        <f t="shared" si="552"/>
        <v>0</v>
      </c>
      <c r="AM108" s="397">
        <f t="shared" si="552"/>
        <v>1000</v>
      </c>
      <c r="AN108" s="397">
        <f t="shared" si="552"/>
        <v>0</v>
      </c>
      <c r="AO108" s="398">
        <f t="shared" ref="AO108" si="553">AO109</f>
        <v>0</v>
      </c>
      <c r="AP108" s="398">
        <f t="shared" ref="AP108" si="554">AP109</f>
        <v>0</v>
      </c>
      <c r="AQ108" s="398">
        <f t="shared" ref="AQ108" si="555">AQ109</f>
        <v>0</v>
      </c>
      <c r="AR108" s="398">
        <f t="shared" ref="AR108:BA108" si="556">AR109</f>
        <v>0</v>
      </c>
      <c r="AS108" s="398">
        <f t="shared" si="556"/>
        <v>0</v>
      </c>
      <c r="AT108" s="397">
        <f t="shared" si="556"/>
        <v>0</v>
      </c>
      <c r="AU108" s="397">
        <f t="shared" si="556"/>
        <v>0</v>
      </c>
      <c r="AV108" s="397">
        <f t="shared" si="556"/>
        <v>0</v>
      </c>
      <c r="AW108" s="397">
        <f t="shared" si="556"/>
        <v>0</v>
      </c>
      <c r="AX108" s="397">
        <f t="shared" si="556"/>
        <v>0</v>
      </c>
      <c r="AY108" s="398">
        <f t="shared" si="556"/>
        <v>0</v>
      </c>
      <c r="AZ108" s="398">
        <f t="shared" si="556"/>
        <v>0</v>
      </c>
      <c r="BA108" s="398">
        <f t="shared" si="556"/>
        <v>0</v>
      </c>
      <c r="BB108" s="208"/>
    </row>
    <row r="109" spans="1:54" ht="61.5" customHeight="1">
      <c r="A109" s="447"/>
      <c r="B109" s="447"/>
      <c r="C109" s="447"/>
      <c r="D109" s="300" t="s">
        <v>325</v>
      </c>
      <c r="E109" s="347">
        <f>H109+K109+N109+Q109+T109+W109+Z109+AE109+AJ109+AO109+AT109+AY109</f>
        <v>1000</v>
      </c>
      <c r="F109" s="347">
        <f t="shared" ref="F109" si="557">I109+L109+O109+R109+U109+X109+AC109+AH109+AM109+AR109+AW109+AZ109</f>
        <v>1000</v>
      </c>
      <c r="G109" s="396"/>
      <c r="H109" s="397"/>
      <c r="I109" s="397"/>
      <c r="J109" s="397"/>
      <c r="K109" s="398">
        <v>1000</v>
      </c>
      <c r="L109" s="398"/>
      <c r="M109" s="398"/>
      <c r="N109" s="397"/>
      <c r="O109" s="397"/>
      <c r="P109" s="397"/>
      <c r="Q109" s="398"/>
      <c r="R109" s="398"/>
      <c r="S109" s="398"/>
      <c r="T109" s="397"/>
      <c r="U109" s="397"/>
      <c r="V109" s="397"/>
      <c r="W109" s="398"/>
      <c r="X109" s="398"/>
      <c r="Y109" s="398"/>
      <c r="Z109" s="397"/>
      <c r="AA109" s="397"/>
      <c r="AB109" s="397"/>
      <c r="AC109" s="397"/>
      <c r="AD109" s="397"/>
      <c r="AE109" s="398"/>
      <c r="AF109" s="398"/>
      <c r="AG109" s="398"/>
      <c r="AH109" s="398"/>
      <c r="AI109" s="398"/>
      <c r="AJ109" s="397"/>
      <c r="AK109" s="397"/>
      <c r="AL109" s="397"/>
      <c r="AM109" s="397">
        <v>1000</v>
      </c>
      <c r="AN109" s="397"/>
      <c r="AO109" s="398"/>
      <c r="AP109" s="398"/>
      <c r="AQ109" s="398"/>
      <c r="AR109" s="398"/>
      <c r="AS109" s="398"/>
      <c r="AT109" s="397"/>
      <c r="AU109" s="397"/>
      <c r="AV109" s="397"/>
      <c r="AW109" s="397"/>
      <c r="AX109" s="397"/>
      <c r="AY109" s="398"/>
      <c r="AZ109" s="398"/>
      <c r="BA109" s="398"/>
      <c r="BB109" s="208"/>
    </row>
    <row r="110" spans="1:54" ht="24.75" customHeight="1">
      <c r="A110" s="452" t="s">
        <v>7</v>
      </c>
      <c r="B110" s="454" t="s">
        <v>319</v>
      </c>
      <c r="C110" s="454" t="s">
        <v>292</v>
      </c>
      <c r="D110" s="161" t="s">
        <v>41</v>
      </c>
      <c r="E110" s="320">
        <f>E111+E112</f>
        <v>1303.2</v>
      </c>
      <c r="F110" s="320">
        <f t="shared" ref="F110" si="558">F111+F112</f>
        <v>1243.338</v>
      </c>
      <c r="G110" s="320">
        <f>F110/E110*100</f>
        <v>95.406537753222835</v>
      </c>
      <c r="H110" s="320">
        <f>H111+H112</f>
        <v>0</v>
      </c>
      <c r="I110" s="320">
        <f t="shared" ref="I110" si="559">I111+I112</f>
        <v>0</v>
      </c>
      <c r="J110" s="320">
        <f t="shared" ref="J110" si="560">J111+J112</f>
        <v>0</v>
      </c>
      <c r="K110" s="320">
        <f>K111+K112</f>
        <v>0</v>
      </c>
      <c r="L110" s="320">
        <f t="shared" ref="L110" si="561">L111+L112</f>
        <v>0</v>
      </c>
      <c r="M110" s="320">
        <f t="shared" ref="M110" si="562">M111+M112</f>
        <v>0</v>
      </c>
      <c r="N110" s="320">
        <f>N111+N112</f>
        <v>0</v>
      </c>
      <c r="O110" s="320">
        <f t="shared" ref="O110" si="563">O111+O112</f>
        <v>0</v>
      </c>
      <c r="P110" s="320">
        <f t="shared" ref="P110" si="564">P111+P112</f>
        <v>0</v>
      </c>
      <c r="Q110" s="320">
        <f>Q111+Q112</f>
        <v>300</v>
      </c>
      <c r="R110" s="320">
        <f t="shared" ref="R110" si="565">R111+R112</f>
        <v>280.31599999999997</v>
      </c>
      <c r="S110" s="320">
        <f t="shared" ref="S110" si="566">S111+S112</f>
        <v>0</v>
      </c>
      <c r="T110" s="320">
        <f>T111+T112</f>
        <v>0</v>
      </c>
      <c r="U110" s="320">
        <f t="shared" ref="U110" si="567">U111+U112</f>
        <v>0</v>
      </c>
      <c r="V110" s="320">
        <f t="shared" ref="V110" si="568">V111+V112</f>
        <v>0</v>
      </c>
      <c r="W110" s="320">
        <f>W111+W112</f>
        <v>473.2</v>
      </c>
      <c r="X110" s="320">
        <f t="shared" ref="X110" si="569">X111+X112</f>
        <v>473.2</v>
      </c>
      <c r="Y110" s="320">
        <f t="shared" ref="Y110:AC110" si="570">Y111+Y112</f>
        <v>0</v>
      </c>
      <c r="Z110" s="320">
        <f t="shared" si="570"/>
        <v>0</v>
      </c>
      <c r="AA110" s="320">
        <f t="shared" si="570"/>
        <v>0</v>
      </c>
      <c r="AB110" s="320">
        <f t="shared" si="570"/>
        <v>0</v>
      </c>
      <c r="AC110" s="320">
        <f t="shared" si="570"/>
        <v>0</v>
      </c>
      <c r="AD110" s="323"/>
      <c r="AE110" s="320">
        <f t="shared" ref="AE110:AH110" si="571">AE111+AE112</f>
        <v>251.09299999999999</v>
      </c>
      <c r="AF110" s="320">
        <f t="shared" si="571"/>
        <v>0</v>
      </c>
      <c r="AG110" s="320">
        <f t="shared" si="571"/>
        <v>0</v>
      </c>
      <c r="AH110" s="320">
        <f t="shared" si="571"/>
        <v>251.09299999999999</v>
      </c>
      <c r="AI110" s="320"/>
      <c r="AJ110" s="320">
        <f t="shared" ref="AJ110:AM110" si="572">AJ111+AJ112</f>
        <v>0</v>
      </c>
      <c r="AK110" s="320">
        <f t="shared" si="572"/>
        <v>0</v>
      </c>
      <c r="AL110" s="320">
        <f t="shared" si="572"/>
        <v>0</v>
      </c>
      <c r="AM110" s="320">
        <f t="shared" si="572"/>
        <v>0</v>
      </c>
      <c r="AN110" s="320"/>
      <c r="AO110" s="320">
        <f t="shared" ref="AO110:AR110" si="573">AO111+AO112</f>
        <v>278.90699999999998</v>
      </c>
      <c r="AP110" s="320">
        <f t="shared" si="573"/>
        <v>0</v>
      </c>
      <c r="AQ110" s="320">
        <f t="shared" si="573"/>
        <v>0</v>
      </c>
      <c r="AR110" s="320">
        <f t="shared" si="573"/>
        <v>238.72900000000001</v>
      </c>
      <c r="AS110" s="320"/>
      <c r="AT110" s="320">
        <f t="shared" ref="AT110:AW110" si="574">AT111+AT112</f>
        <v>0</v>
      </c>
      <c r="AU110" s="320">
        <f t="shared" si="574"/>
        <v>0</v>
      </c>
      <c r="AV110" s="320">
        <f t="shared" si="574"/>
        <v>0</v>
      </c>
      <c r="AW110" s="320">
        <f t="shared" si="574"/>
        <v>0</v>
      </c>
      <c r="AX110" s="320"/>
      <c r="AY110" s="320">
        <f>AY111+AY112</f>
        <v>0</v>
      </c>
      <c r="AZ110" s="320">
        <f t="shared" ref="AZ110" si="575">AZ111+AZ112</f>
        <v>0</v>
      </c>
      <c r="BA110" s="320"/>
      <c r="BB110" s="445"/>
    </row>
    <row r="111" spans="1:54" ht="38.4" customHeight="1">
      <c r="A111" s="453"/>
      <c r="B111" s="455"/>
      <c r="C111" s="455"/>
      <c r="D111" s="299" t="s">
        <v>2</v>
      </c>
      <c r="E111" s="324">
        <f>E114+E117+E120</f>
        <v>473.2</v>
      </c>
      <c r="F111" s="324">
        <f t="shared" ref="F111:G111" si="576">F114+F117+F120</f>
        <v>473.2</v>
      </c>
      <c r="G111" s="324">
        <f t="shared" si="576"/>
        <v>100</v>
      </c>
      <c r="H111" s="324">
        <f>H114+H117+H120</f>
        <v>0</v>
      </c>
      <c r="I111" s="324">
        <f t="shared" ref="I111:J111" si="577">I114+I117+I120</f>
        <v>0</v>
      </c>
      <c r="J111" s="324">
        <f t="shared" si="577"/>
        <v>0</v>
      </c>
      <c r="K111" s="324">
        <f>K114+K117+K120</f>
        <v>0</v>
      </c>
      <c r="L111" s="324">
        <f t="shared" ref="L111:M111" si="578">L114+L117+L120</f>
        <v>0</v>
      </c>
      <c r="M111" s="324">
        <f t="shared" si="578"/>
        <v>0</v>
      </c>
      <c r="N111" s="324">
        <f>N114+N117+N120</f>
        <v>0</v>
      </c>
      <c r="O111" s="324">
        <f t="shared" ref="O111:P111" si="579">O114+O117+O120</f>
        <v>0</v>
      </c>
      <c r="P111" s="324">
        <f t="shared" si="579"/>
        <v>0</v>
      </c>
      <c r="Q111" s="324">
        <f>Q114+Q117+Q120</f>
        <v>0</v>
      </c>
      <c r="R111" s="324">
        <f t="shared" ref="R111:S111" si="580">R114+R117+R120</f>
        <v>0</v>
      </c>
      <c r="S111" s="324">
        <f t="shared" si="580"/>
        <v>0</v>
      </c>
      <c r="T111" s="324">
        <f>T114+T117+T120</f>
        <v>0</v>
      </c>
      <c r="U111" s="324">
        <f t="shared" ref="U111:V111" si="581">U114+U117+U120</f>
        <v>0</v>
      </c>
      <c r="V111" s="324">
        <f t="shared" si="581"/>
        <v>0</v>
      </c>
      <c r="W111" s="324">
        <f>W114+W117+W120</f>
        <v>473.2</v>
      </c>
      <c r="X111" s="324">
        <f t="shared" ref="X111:Z111" si="582">X114+X117+X120</f>
        <v>473.2</v>
      </c>
      <c r="Y111" s="324">
        <f t="shared" si="582"/>
        <v>0</v>
      </c>
      <c r="Z111" s="324">
        <f t="shared" si="582"/>
        <v>0</v>
      </c>
      <c r="AA111" s="324">
        <f t="shared" ref="AA111:AC111" si="583">AA114+AA117+AA120</f>
        <v>0</v>
      </c>
      <c r="AB111" s="324">
        <f t="shared" si="583"/>
        <v>0</v>
      </c>
      <c r="AC111" s="324">
        <f t="shared" si="583"/>
        <v>0</v>
      </c>
      <c r="AD111" s="327"/>
      <c r="AE111" s="324">
        <f t="shared" ref="AE111:AH111" si="584">AE114+AE117+AE120</f>
        <v>0</v>
      </c>
      <c r="AF111" s="324">
        <f t="shared" si="584"/>
        <v>0</v>
      </c>
      <c r="AG111" s="324">
        <f t="shared" si="584"/>
        <v>0</v>
      </c>
      <c r="AH111" s="324">
        <f t="shared" si="584"/>
        <v>0</v>
      </c>
      <c r="AI111" s="324"/>
      <c r="AJ111" s="324">
        <f t="shared" ref="AJ111:AM111" si="585">AJ114+AJ117+AJ120</f>
        <v>0</v>
      </c>
      <c r="AK111" s="324">
        <f t="shared" si="585"/>
        <v>0</v>
      </c>
      <c r="AL111" s="324">
        <f t="shared" si="585"/>
        <v>0</v>
      </c>
      <c r="AM111" s="324">
        <f t="shared" si="585"/>
        <v>0</v>
      </c>
      <c r="AN111" s="324"/>
      <c r="AO111" s="324">
        <f t="shared" ref="AO111:AR111" si="586">AO114+AO117+AO120</f>
        <v>0</v>
      </c>
      <c r="AP111" s="324">
        <f t="shared" si="586"/>
        <v>0</v>
      </c>
      <c r="AQ111" s="324">
        <f t="shared" si="586"/>
        <v>0</v>
      </c>
      <c r="AR111" s="324">
        <f t="shared" si="586"/>
        <v>0</v>
      </c>
      <c r="AS111" s="324"/>
      <c r="AT111" s="324">
        <f t="shared" ref="AT111:AW111" si="587">AT114+AT117+AT120</f>
        <v>0</v>
      </c>
      <c r="AU111" s="324">
        <f t="shared" si="587"/>
        <v>0</v>
      </c>
      <c r="AV111" s="324">
        <f t="shared" si="587"/>
        <v>0</v>
      </c>
      <c r="AW111" s="324">
        <f t="shared" si="587"/>
        <v>0</v>
      </c>
      <c r="AX111" s="324"/>
      <c r="AY111" s="324">
        <f>AY114+AY117+AY120</f>
        <v>0</v>
      </c>
      <c r="AZ111" s="324">
        <f t="shared" ref="AZ111" si="588">AZ114+AZ117+AZ120</f>
        <v>0</v>
      </c>
      <c r="BA111" s="324"/>
      <c r="BB111" s="446"/>
    </row>
    <row r="112" spans="1:54" ht="32.25" customHeight="1">
      <c r="A112" s="453"/>
      <c r="B112" s="455"/>
      <c r="C112" s="455"/>
      <c r="D112" s="311" t="s">
        <v>43</v>
      </c>
      <c r="E112" s="324">
        <f>E115+E118+E121</f>
        <v>830</v>
      </c>
      <c r="F112" s="324">
        <f t="shared" ref="F112" si="589">F115+F118+F121</f>
        <v>770.13800000000003</v>
      </c>
      <c r="G112" s="320">
        <f>F112/E112*100</f>
        <v>92.787710843373489</v>
      </c>
      <c r="H112" s="324">
        <f>H115+H118+H121</f>
        <v>0</v>
      </c>
      <c r="I112" s="324">
        <f t="shared" ref="I112:J112" si="590">I115+I118+I121</f>
        <v>0</v>
      </c>
      <c r="J112" s="324">
        <f t="shared" si="590"/>
        <v>0</v>
      </c>
      <c r="K112" s="324">
        <f>K115+K118+K121</f>
        <v>0</v>
      </c>
      <c r="L112" s="324">
        <f t="shared" ref="L112:M112" si="591">L115+L118+L121</f>
        <v>0</v>
      </c>
      <c r="M112" s="324">
        <f t="shared" si="591"/>
        <v>0</v>
      </c>
      <c r="N112" s="324">
        <f>N115+N118+N121</f>
        <v>0</v>
      </c>
      <c r="O112" s="324">
        <f t="shared" ref="O112:P112" si="592">O115+O118+O121</f>
        <v>0</v>
      </c>
      <c r="P112" s="324">
        <f t="shared" si="592"/>
        <v>0</v>
      </c>
      <c r="Q112" s="324">
        <f>Q115+Q118+Q121</f>
        <v>300</v>
      </c>
      <c r="R112" s="324">
        <f t="shared" ref="R112:S112" si="593">R115+R118+R121</f>
        <v>280.31599999999997</v>
      </c>
      <c r="S112" s="324">
        <f t="shared" si="593"/>
        <v>0</v>
      </c>
      <c r="T112" s="324">
        <f>T115+T118+T121</f>
        <v>0</v>
      </c>
      <c r="U112" s="324">
        <f t="shared" ref="U112:V112" si="594">U115+U118+U121</f>
        <v>0</v>
      </c>
      <c r="V112" s="324">
        <f t="shared" si="594"/>
        <v>0</v>
      </c>
      <c r="W112" s="324">
        <f>W115+W118+W121</f>
        <v>0</v>
      </c>
      <c r="X112" s="324">
        <f t="shared" ref="X112:Z112" si="595">X115+X118+X121</f>
        <v>0</v>
      </c>
      <c r="Y112" s="324">
        <f t="shared" si="595"/>
        <v>0</v>
      </c>
      <c r="Z112" s="324">
        <f t="shared" si="595"/>
        <v>0</v>
      </c>
      <c r="AA112" s="324">
        <f t="shared" ref="AA112:AC112" si="596">AA115+AA118+AA121</f>
        <v>0</v>
      </c>
      <c r="AB112" s="324">
        <f t="shared" si="596"/>
        <v>0</v>
      </c>
      <c r="AC112" s="324">
        <f t="shared" si="596"/>
        <v>0</v>
      </c>
      <c r="AD112" s="327"/>
      <c r="AE112" s="324">
        <f t="shared" ref="AE112:AH112" si="597">AE115+AE118+AE121</f>
        <v>251.09299999999999</v>
      </c>
      <c r="AF112" s="324">
        <f t="shared" si="597"/>
        <v>0</v>
      </c>
      <c r="AG112" s="324">
        <f t="shared" si="597"/>
        <v>0</v>
      </c>
      <c r="AH112" s="324">
        <f t="shared" si="597"/>
        <v>251.09299999999999</v>
      </c>
      <c r="AI112" s="324"/>
      <c r="AJ112" s="324">
        <f t="shared" ref="AJ112:AM112" si="598">AJ115+AJ118+AJ121</f>
        <v>0</v>
      </c>
      <c r="AK112" s="324">
        <f t="shared" si="598"/>
        <v>0</v>
      </c>
      <c r="AL112" s="324">
        <f t="shared" si="598"/>
        <v>0</v>
      </c>
      <c r="AM112" s="324">
        <f t="shared" si="598"/>
        <v>0</v>
      </c>
      <c r="AN112" s="324"/>
      <c r="AO112" s="324">
        <f t="shared" ref="AO112:AR112" si="599">AO115+AO118+AO121</f>
        <v>278.90699999999998</v>
      </c>
      <c r="AP112" s="324">
        <f t="shared" si="599"/>
        <v>0</v>
      </c>
      <c r="AQ112" s="324">
        <f t="shared" si="599"/>
        <v>0</v>
      </c>
      <c r="AR112" s="324">
        <f t="shared" si="599"/>
        <v>238.72900000000001</v>
      </c>
      <c r="AS112" s="324"/>
      <c r="AT112" s="324">
        <f t="shared" ref="AT112:AW112" si="600">AT115+AT118+AT121</f>
        <v>0</v>
      </c>
      <c r="AU112" s="324">
        <f t="shared" si="600"/>
        <v>0</v>
      </c>
      <c r="AV112" s="324">
        <f t="shared" si="600"/>
        <v>0</v>
      </c>
      <c r="AW112" s="324">
        <f t="shared" si="600"/>
        <v>0</v>
      </c>
      <c r="AX112" s="324"/>
      <c r="AY112" s="324">
        <f>AY115+AY118+AY121</f>
        <v>0</v>
      </c>
      <c r="AZ112" s="324">
        <f t="shared" ref="AZ112" si="601">AZ115+AZ118+AZ121</f>
        <v>0</v>
      </c>
      <c r="BA112" s="324"/>
      <c r="BB112" s="446"/>
    </row>
    <row r="113" spans="1:54" ht="28.5" hidden="1" customHeight="1">
      <c r="A113" s="450" t="s">
        <v>327</v>
      </c>
      <c r="B113" s="445" t="s">
        <v>326</v>
      </c>
      <c r="C113" s="445"/>
      <c r="D113" s="162" t="s">
        <v>41</v>
      </c>
      <c r="E113" s="347">
        <f t="shared" ref="E113:E115" si="602">H113+K113+N113+Q113+T113+W113+Z113+AE113+AJ113+AO113+AT113+AY113</f>
        <v>0</v>
      </c>
      <c r="F113" s="347">
        <f t="shared" ref="F113:F115" si="603">I113+L113+O113+R113+U113+X113+AC113+AH113+AM113+AR113+AW113+AZ113</f>
        <v>0</v>
      </c>
      <c r="G113" s="347">
        <f t="shared" ref="G113:G115" si="604">J113+M113+P113+S113+V113+Y113+AD113+AI113+AN113+AS113+AX113+BA113</f>
        <v>0</v>
      </c>
      <c r="H113" s="328">
        <f t="shared" ref="H113:AN113" si="605">H114+H115</f>
        <v>0</v>
      </c>
      <c r="I113" s="328">
        <f t="shared" si="605"/>
        <v>0</v>
      </c>
      <c r="J113" s="328">
        <f t="shared" si="605"/>
        <v>0</v>
      </c>
      <c r="K113" s="329">
        <f t="shared" si="605"/>
        <v>0</v>
      </c>
      <c r="L113" s="329">
        <f t="shared" si="605"/>
        <v>0</v>
      </c>
      <c r="M113" s="329">
        <f t="shared" si="605"/>
        <v>0</v>
      </c>
      <c r="N113" s="328">
        <f t="shared" si="605"/>
        <v>0</v>
      </c>
      <c r="O113" s="328">
        <f t="shared" si="605"/>
        <v>0</v>
      </c>
      <c r="P113" s="328">
        <f t="shared" si="605"/>
        <v>0</v>
      </c>
      <c r="Q113" s="329">
        <f t="shared" si="605"/>
        <v>0</v>
      </c>
      <c r="R113" s="329">
        <f t="shared" si="605"/>
        <v>0</v>
      </c>
      <c r="S113" s="329">
        <f t="shared" si="605"/>
        <v>0</v>
      </c>
      <c r="T113" s="328">
        <f t="shared" si="605"/>
        <v>0</v>
      </c>
      <c r="U113" s="328">
        <f t="shared" si="605"/>
        <v>0</v>
      </c>
      <c r="V113" s="328">
        <f t="shared" si="605"/>
        <v>0</v>
      </c>
      <c r="W113" s="329">
        <f t="shared" si="605"/>
        <v>0</v>
      </c>
      <c r="X113" s="329">
        <f t="shared" si="605"/>
        <v>0</v>
      </c>
      <c r="Y113" s="329">
        <f t="shared" si="605"/>
        <v>0</v>
      </c>
      <c r="Z113" s="328">
        <f t="shared" si="605"/>
        <v>0</v>
      </c>
      <c r="AA113" s="328">
        <f t="shared" si="605"/>
        <v>0</v>
      </c>
      <c r="AB113" s="328">
        <f t="shared" si="605"/>
        <v>0</v>
      </c>
      <c r="AC113" s="328">
        <f t="shared" si="605"/>
        <v>0</v>
      </c>
      <c r="AD113" s="328">
        <f t="shared" si="605"/>
        <v>0</v>
      </c>
      <c r="AE113" s="329">
        <f t="shared" si="605"/>
        <v>0</v>
      </c>
      <c r="AF113" s="329">
        <f t="shared" si="605"/>
        <v>0</v>
      </c>
      <c r="AG113" s="329">
        <f t="shared" si="605"/>
        <v>0</v>
      </c>
      <c r="AH113" s="329">
        <f t="shared" si="605"/>
        <v>0</v>
      </c>
      <c r="AI113" s="329">
        <f t="shared" si="605"/>
        <v>0</v>
      </c>
      <c r="AJ113" s="328">
        <f t="shared" si="605"/>
        <v>0</v>
      </c>
      <c r="AK113" s="328">
        <f t="shared" si="605"/>
        <v>0</v>
      </c>
      <c r="AL113" s="328">
        <f t="shared" si="605"/>
        <v>0</v>
      </c>
      <c r="AM113" s="328">
        <f t="shared" si="605"/>
        <v>0</v>
      </c>
      <c r="AN113" s="328">
        <f t="shared" si="605"/>
        <v>0</v>
      </c>
      <c r="AO113" s="329">
        <f>AO114+AO115</f>
        <v>0</v>
      </c>
      <c r="AP113" s="329"/>
      <c r="AQ113" s="329"/>
      <c r="AR113" s="329">
        <f t="shared" ref="AR113:BA113" si="606">AR114+AR115</f>
        <v>0</v>
      </c>
      <c r="AS113" s="329">
        <f t="shared" si="606"/>
        <v>0</v>
      </c>
      <c r="AT113" s="328">
        <f t="shared" si="606"/>
        <v>0</v>
      </c>
      <c r="AU113" s="328">
        <f t="shared" si="606"/>
        <v>0</v>
      </c>
      <c r="AV113" s="328">
        <f t="shared" si="606"/>
        <v>0</v>
      </c>
      <c r="AW113" s="328">
        <f t="shared" si="606"/>
        <v>0</v>
      </c>
      <c r="AX113" s="328">
        <f t="shared" si="606"/>
        <v>0</v>
      </c>
      <c r="AY113" s="329">
        <f t="shared" si="606"/>
        <v>0</v>
      </c>
      <c r="AZ113" s="329">
        <f t="shared" si="606"/>
        <v>0</v>
      </c>
      <c r="BA113" s="329">
        <f t="shared" si="606"/>
        <v>0</v>
      </c>
      <c r="BB113" s="445"/>
    </row>
    <row r="114" spans="1:54" ht="38.4" hidden="1" customHeight="1">
      <c r="A114" s="451"/>
      <c r="B114" s="446"/>
      <c r="C114" s="446"/>
      <c r="D114" s="300" t="s">
        <v>2</v>
      </c>
      <c r="E114" s="347">
        <f t="shared" si="602"/>
        <v>0</v>
      </c>
      <c r="F114" s="347">
        <f t="shared" si="603"/>
        <v>0</v>
      </c>
      <c r="G114" s="347">
        <f t="shared" si="604"/>
        <v>0</v>
      </c>
      <c r="H114" s="328"/>
      <c r="I114" s="328"/>
      <c r="J114" s="328"/>
      <c r="K114" s="329"/>
      <c r="L114" s="329"/>
      <c r="M114" s="329"/>
      <c r="N114" s="328"/>
      <c r="O114" s="328"/>
      <c r="P114" s="328"/>
      <c r="Q114" s="329"/>
      <c r="R114" s="329"/>
      <c r="S114" s="329"/>
      <c r="T114" s="328"/>
      <c r="U114" s="328"/>
      <c r="V114" s="328"/>
      <c r="W114" s="329"/>
      <c r="X114" s="329"/>
      <c r="Y114" s="329"/>
      <c r="Z114" s="328"/>
      <c r="AA114" s="328"/>
      <c r="AB114" s="328"/>
      <c r="AC114" s="328"/>
      <c r="AD114" s="328"/>
      <c r="AE114" s="329"/>
      <c r="AF114" s="329"/>
      <c r="AG114" s="329"/>
      <c r="AH114" s="329"/>
      <c r="AI114" s="329"/>
      <c r="AJ114" s="328"/>
      <c r="AK114" s="328"/>
      <c r="AL114" s="328"/>
      <c r="AM114" s="328"/>
      <c r="AN114" s="328"/>
      <c r="AO114" s="329"/>
      <c r="AP114" s="329"/>
      <c r="AQ114" s="329"/>
      <c r="AR114" s="329"/>
      <c r="AS114" s="329"/>
      <c r="AT114" s="328"/>
      <c r="AU114" s="328"/>
      <c r="AV114" s="328"/>
      <c r="AW114" s="328"/>
      <c r="AX114" s="328"/>
      <c r="AY114" s="329"/>
      <c r="AZ114" s="329"/>
      <c r="BA114" s="329"/>
      <c r="BB114" s="446"/>
    </row>
    <row r="115" spans="1:54" ht="33" hidden="1" customHeight="1">
      <c r="A115" s="451"/>
      <c r="B115" s="446"/>
      <c r="C115" s="446"/>
      <c r="D115" s="302" t="s">
        <v>43</v>
      </c>
      <c r="E115" s="347">
        <f t="shared" si="602"/>
        <v>0</v>
      </c>
      <c r="F115" s="347">
        <f t="shared" si="603"/>
        <v>0</v>
      </c>
      <c r="G115" s="347">
        <f t="shared" si="604"/>
        <v>0</v>
      </c>
      <c r="H115" s="328"/>
      <c r="I115" s="328"/>
      <c r="J115" s="328"/>
      <c r="K115" s="329"/>
      <c r="L115" s="329"/>
      <c r="M115" s="329"/>
      <c r="N115" s="328"/>
      <c r="O115" s="328"/>
      <c r="P115" s="328"/>
      <c r="Q115" s="329"/>
      <c r="R115" s="329"/>
      <c r="S115" s="329"/>
      <c r="T115" s="328"/>
      <c r="U115" s="328"/>
      <c r="V115" s="328"/>
      <c r="W115" s="329"/>
      <c r="X115" s="329"/>
      <c r="Y115" s="329"/>
      <c r="Z115" s="328"/>
      <c r="AA115" s="328"/>
      <c r="AB115" s="328"/>
      <c r="AC115" s="328"/>
      <c r="AD115" s="328"/>
      <c r="AE115" s="329"/>
      <c r="AF115" s="329"/>
      <c r="AG115" s="329"/>
      <c r="AH115" s="329"/>
      <c r="AI115" s="329"/>
      <c r="AJ115" s="328"/>
      <c r="AK115" s="328"/>
      <c r="AL115" s="328"/>
      <c r="AM115" s="328"/>
      <c r="AN115" s="328"/>
      <c r="AO115" s="329"/>
      <c r="AP115" s="329"/>
      <c r="AQ115" s="329"/>
      <c r="AR115" s="329"/>
      <c r="AS115" s="329"/>
      <c r="AT115" s="328"/>
      <c r="AU115" s="328"/>
      <c r="AV115" s="328"/>
      <c r="AW115" s="328"/>
      <c r="AX115" s="328"/>
      <c r="AY115" s="329"/>
      <c r="AZ115" s="329"/>
      <c r="BA115" s="329"/>
      <c r="BB115" s="446"/>
    </row>
    <row r="116" spans="1:54" ht="20.25" customHeight="1">
      <c r="A116" s="450" t="s">
        <v>328</v>
      </c>
      <c r="B116" s="445" t="s">
        <v>329</v>
      </c>
      <c r="C116" s="445"/>
      <c r="D116" s="162" t="s">
        <v>41</v>
      </c>
      <c r="E116" s="347">
        <f t="shared" ref="E116:E118" si="607">H116+K116+N116+Q116+T116+W116+Z116+AE116+AJ116+AO116+AT116+AY116</f>
        <v>830</v>
      </c>
      <c r="F116" s="347">
        <f t="shared" ref="F116:F118" si="608">I116+L116+O116+R116+U116+X116+AC116+AH116+AM116+AR116+AW116+AZ116</f>
        <v>770.13800000000003</v>
      </c>
      <c r="G116" s="347">
        <f t="shared" ref="G116:G117" si="609">J116+M116+P116+S116+V116+Y116+AD116+AI116+AN116+AS116+AX116+BA116</f>
        <v>0</v>
      </c>
      <c r="H116" s="328">
        <f t="shared" ref="H116:AN116" si="610">H117+H118</f>
        <v>0</v>
      </c>
      <c r="I116" s="328">
        <f t="shared" si="610"/>
        <v>0</v>
      </c>
      <c r="J116" s="328">
        <f t="shared" si="610"/>
        <v>0</v>
      </c>
      <c r="K116" s="329">
        <f t="shared" si="610"/>
        <v>0</v>
      </c>
      <c r="L116" s="329">
        <f t="shared" si="610"/>
        <v>0</v>
      </c>
      <c r="M116" s="329">
        <f t="shared" si="610"/>
        <v>0</v>
      </c>
      <c r="N116" s="328">
        <f t="shared" si="610"/>
        <v>0</v>
      </c>
      <c r="O116" s="328">
        <f t="shared" si="610"/>
        <v>0</v>
      </c>
      <c r="P116" s="328">
        <f t="shared" si="610"/>
        <v>0</v>
      </c>
      <c r="Q116" s="329">
        <f t="shared" si="610"/>
        <v>300</v>
      </c>
      <c r="R116" s="329">
        <f t="shared" si="610"/>
        <v>280.31599999999997</v>
      </c>
      <c r="S116" s="329">
        <f t="shared" si="610"/>
        <v>0</v>
      </c>
      <c r="T116" s="328">
        <f t="shared" si="610"/>
        <v>0</v>
      </c>
      <c r="U116" s="328">
        <f t="shared" si="610"/>
        <v>0</v>
      </c>
      <c r="V116" s="328">
        <f t="shared" si="610"/>
        <v>0</v>
      </c>
      <c r="W116" s="329">
        <f t="shared" si="610"/>
        <v>0</v>
      </c>
      <c r="X116" s="329">
        <f t="shared" si="610"/>
        <v>0</v>
      </c>
      <c r="Y116" s="329">
        <f t="shared" si="610"/>
        <v>0</v>
      </c>
      <c r="Z116" s="328">
        <f t="shared" si="610"/>
        <v>0</v>
      </c>
      <c r="AA116" s="328">
        <f t="shared" si="610"/>
        <v>0</v>
      </c>
      <c r="AB116" s="328">
        <f t="shared" si="610"/>
        <v>0</v>
      </c>
      <c r="AC116" s="328">
        <f t="shared" si="610"/>
        <v>0</v>
      </c>
      <c r="AD116" s="328">
        <f t="shared" si="610"/>
        <v>0</v>
      </c>
      <c r="AE116" s="329">
        <f t="shared" si="610"/>
        <v>251.09299999999999</v>
      </c>
      <c r="AF116" s="329">
        <f t="shared" si="610"/>
        <v>0</v>
      </c>
      <c r="AG116" s="329">
        <f t="shared" si="610"/>
        <v>0</v>
      </c>
      <c r="AH116" s="329">
        <f t="shared" si="610"/>
        <v>251.09299999999999</v>
      </c>
      <c r="AI116" s="329">
        <f t="shared" si="610"/>
        <v>0</v>
      </c>
      <c r="AJ116" s="328">
        <f t="shared" si="610"/>
        <v>0</v>
      </c>
      <c r="AK116" s="328">
        <f t="shared" si="610"/>
        <v>0</v>
      </c>
      <c r="AL116" s="328">
        <f t="shared" si="610"/>
        <v>0</v>
      </c>
      <c r="AM116" s="328">
        <f t="shared" si="610"/>
        <v>0</v>
      </c>
      <c r="AN116" s="328">
        <f t="shared" si="610"/>
        <v>0</v>
      </c>
      <c r="AO116" s="329">
        <f>AO117+AO118</f>
        <v>278.90699999999998</v>
      </c>
      <c r="AP116" s="329"/>
      <c r="AQ116" s="329"/>
      <c r="AR116" s="329">
        <f t="shared" ref="AR116:BA116" si="611">AR117+AR118</f>
        <v>238.72900000000001</v>
      </c>
      <c r="AS116" s="329">
        <f t="shared" si="611"/>
        <v>0</v>
      </c>
      <c r="AT116" s="328">
        <f t="shared" si="611"/>
        <v>0</v>
      </c>
      <c r="AU116" s="328">
        <f t="shared" si="611"/>
        <v>0</v>
      </c>
      <c r="AV116" s="328">
        <f t="shared" si="611"/>
        <v>0</v>
      </c>
      <c r="AW116" s="328">
        <f t="shared" si="611"/>
        <v>0</v>
      </c>
      <c r="AX116" s="328">
        <f t="shared" si="611"/>
        <v>0</v>
      </c>
      <c r="AY116" s="329">
        <f t="shared" si="611"/>
        <v>0</v>
      </c>
      <c r="AZ116" s="329">
        <f t="shared" si="611"/>
        <v>0</v>
      </c>
      <c r="BA116" s="329">
        <f t="shared" si="611"/>
        <v>0</v>
      </c>
      <c r="BB116" s="445"/>
    </row>
    <row r="117" spans="1:54" ht="38.4" hidden="1" customHeight="1">
      <c r="A117" s="451"/>
      <c r="B117" s="446"/>
      <c r="C117" s="446"/>
      <c r="D117" s="300" t="s">
        <v>2</v>
      </c>
      <c r="E117" s="347">
        <f t="shared" si="607"/>
        <v>0</v>
      </c>
      <c r="F117" s="347">
        <f t="shared" si="608"/>
        <v>0</v>
      </c>
      <c r="G117" s="347">
        <f t="shared" si="609"/>
        <v>0</v>
      </c>
      <c r="H117" s="328"/>
      <c r="I117" s="328"/>
      <c r="J117" s="328"/>
      <c r="K117" s="329"/>
      <c r="L117" s="329"/>
      <c r="M117" s="329"/>
      <c r="N117" s="328"/>
      <c r="O117" s="328"/>
      <c r="P117" s="328"/>
      <c r="Q117" s="329"/>
      <c r="R117" s="329"/>
      <c r="S117" s="329"/>
      <c r="T117" s="328"/>
      <c r="U117" s="328"/>
      <c r="V117" s="328"/>
      <c r="W117" s="329"/>
      <c r="X117" s="329"/>
      <c r="Y117" s="329"/>
      <c r="Z117" s="328"/>
      <c r="AA117" s="328"/>
      <c r="AB117" s="328"/>
      <c r="AC117" s="328"/>
      <c r="AD117" s="328"/>
      <c r="AE117" s="329"/>
      <c r="AF117" s="329"/>
      <c r="AG117" s="329"/>
      <c r="AH117" s="329"/>
      <c r="AI117" s="329"/>
      <c r="AJ117" s="328"/>
      <c r="AK117" s="328"/>
      <c r="AL117" s="328"/>
      <c r="AM117" s="328"/>
      <c r="AN117" s="328"/>
      <c r="AO117" s="329"/>
      <c r="AP117" s="329"/>
      <c r="AQ117" s="329"/>
      <c r="AR117" s="329"/>
      <c r="AS117" s="329"/>
      <c r="AT117" s="328"/>
      <c r="AU117" s="328"/>
      <c r="AV117" s="328"/>
      <c r="AW117" s="328"/>
      <c r="AX117" s="328"/>
      <c r="AY117" s="329"/>
      <c r="AZ117" s="329"/>
      <c r="BA117" s="329"/>
      <c r="BB117" s="446"/>
    </row>
    <row r="118" spans="1:54" ht="31.5" customHeight="1">
      <c r="A118" s="451"/>
      <c r="B118" s="446"/>
      <c r="C118" s="446"/>
      <c r="D118" s="302" t="s">
        <v>43</v>
      </c>
      <c r="E118" s="347">
        <f t="shared" si="607"/>
        <v>830</v>
      </c>
      <c r="F118" s="347">
        <f t="shared" si="608"/>
        <v>770.13800000000003</v>
      </c>
      <c r="G118" s="347">
        <f>F118/E118*100</f>
        <v>92.787710843373489</v>
      </c>
      <c r="H118" s="328"/>
      <c r="I118" s="328"/>
      <c r="J118" s="328"/>
      <c r="K118" s="329"/>
      <c r="L118" s="329"/>
      <c r="M118" s="329"/>
      <c r="N118" s="328"/>
      <c r="O118" s="328"/>
      <c r="P118" s="328"/>
      <c r="Q118" s="329">
        <v>300</v>
      </c>
      <c r="R118" s="329">
        <v>280.31599999999997</v>
      </c>
      <c r="S118" s="329"/>
      <c r="T118" s="328"/>
      <c r="U118" s="328"/>
      <c r="V118" s="328"/>
      <c r="W118" s="329"/>
      <c r="X118" s="329"/>
      <c r="Y118" s="329"/>
      <c r="Z118" s="328"/>
      <c r="AA118" s="328"/>
      <c r="AB118" s="328"/>
      <c r="AC118" s="328"/>
      <c r="AD118" s="328"/>
      <c r="AE118" s="329">
        <v>251.09299999999999</v>
      </c>
      <c r="AF118" s="329"/>
      <c r="AG118" s="329"/>
      <c r="AH118" s="329">
        <v>251.09299999999999</v>
      </c>
      <c r="AI118" s="329"/>
      <c r="AJ118" s="328"/>
      <c r="AK118" s="328"/>
      <c r="AL118" s="328"/>
      <c r="AM118" s="328"/>
      <c r="AN118" s="328"/>
      <c r="AO118" s="329">
        <v>278.90699999999998</v>
      </c>
      <c r="AP118" s="329"/>
      <c r="AQ118" s="329"/>
      <c r="AR118" s="329">
        <v>238.72900000000001</v>
      </c>
      <c r="AS118" s="329"/>
      <c r="AT118" s="328"/>
      <c r="AU118" s="328"/>
      <c r="AV118" s="328"/>
      <c r="AW118" s="328"/>
      <c r="AX118" s="328"/>
      <c r="AY118" s="329"/>
      <c r="AZ118" s="329"/>
      <c r="BA118" s="329"/>
      <c r="BB118" s="446"/>
    </row>
    <row r="119" spans="1:54" ht="33.75" customHeight="1">
      <c r="A119" s="450" t="s">
        <v>330</v>
      </c>
      <c r="B119" s="445" t="s">
        <v>331</v>
      </c>
      <c r="C119" s="445"/>
      <c r="D119" s="162" t="s">
        <v>41</v>
      </c>
      <c r="E119" s="347">
        <f t="shared" ref="E119:E121" si="612">H119+K119+N119+Q119+T119+W119+Z119+AE119+AJ119+AO119+AT119+AY119</f>
        <v>473.2</v>
      </c>
      <c r="F119" s="347">
        <f t="shared" ref="F119:F121" si="613">I119+L119+O119+R119+U119+X119+AC119+AH119+AM119+AR119+AW119+AZ119</f>
        <v>473.2</v>
      </c>
      <c r="G119" s="347">
        <f>F119/E119*100</f>
        <v>100</v>
      </c>
      <c r="H119" s="328">
        <f t="shared" ref="H119:AN119" si="614">H120+H121</f>
        <v>0</v>
      </c>
      <c r="I119" s="328">
        <f t="shared" si="614"/>
        <v>0</v>
      </c>
      <c r="J119" s="328">
        <f t="shared" si="614"/>
        <v>0</v>
      </c>
      <c r="K119" s="329">
        <f t="shared" si="614"/>
        <v>0</v>
      </c>
      <c r="L119" s="329">
        <f t="shared" si="614"/>
        <v>0</v>
      </c>
      <c r="M119" s="329">
        <f t="shared" si="614"/>
        <v>0</v>
      </c>
      <c r="N119" s="328">
        <f t="shared" si="614"/>
        <v>0</v>
      </c>
      <c r="O119" s="328">
        <f t="shared" si="614"/>
        <v>0</v>
      </c>
      <c r="P119" s="328">
        <f t="shared" si="614"/>
        <v>0</v>
      </c>
      <c r="Q119" s="329">
        <f t="shared" si="614"/>
        <v>0</v>
      </c>
      <c r="R119" s="329">
        <f t="shared" si="614"/>
        <v>0</v>
      </c>
      <c r="S119" s="329">
        <f t="shared" si="614"/>
        <v>0</v>
      </c>
      <c r="T119" s="328">
        <f t="shared" si="614"/>
        <v>0</v>
      </c>
      <c r="U119" s="328">
        <f t="shared" si="614"/>
        <v>0</v>
      </c>
      <c r="V119" s="328">
        <f t="shared" si="614"/>
        <v>0</v>
      </c>
      <c r="W119" s="329">
        <f t="shared" si="614"/>
        <v>473.2</v>
      </c>
      <c r="X119" s="329">
        <f t="shared" si="614"/>
        <v>473.2</v>
      </c>
      <c r="Y119" s="329">
        <f t="shared" si="614"/>
        <v>0</v>
      </c>
      <c r="Z119" s="328">
        <f t="shared" si="614"/>
        <v>0</v>
      </c>
      <c r="AA119" s="328">
        <f t="shared" si="614"/>
        <v>0</v>
      </c>
      <c r="AB119" s="328">
        <f t="shared" si="614"/>
        <v>0</v>
      </c>
      <c r="AC119" s="328">
        <f t="shared" si="614"/>
        <v>0</v>
      </c>
      <c r="AD119" s="328">
        <f t="shared" si="614"/>
        <v>0</v>
      </c>
      <c r="AE119" s="329">
        <f t="shared" si="614"/>
        <v>0</v>
      </c>
      <c r="AF119" s="329">
        <f t="shared" si="614"/>
        <v>0</v>
      </c>
      <c r="AG119" s="329">
        <f t="shared" si="614"/>
        <v>0</v>
      </c>
      <c r="AH119" s="329">
        <f t="shared" si="614"/>
        <v>0</v>
      </c>
      <c r="AI119" s="329">
        <f t="shared" si="614"/>
        <v>0</v>
      </c>
      <c r="AJ119" s="328">
        <f t="shared" si="614"/>
        <v>0</v>
      </c>
      <c r="AK119" s="328">
        <f t="shared" si="614"/>
        <v>0</v>
      </c>
      <c r="AL119" s="328">
        <f t="shared" si="614"/>
        <v>0</v>
      </c>
      <c r="AM119" s="328">
        <f t="shared" si="614"/>
        <v>0</v>
      </c>
      <c r="AN119" s="328">
        <f t="shared" si="614"/>
        <v>0</v>
      </c>
      <c r="AO119" s="329">
        <f>AO120+AO121</f>
        <v>0</v>
      </c>
      <c r="AP119" s="329"/>
      <c r="AQ119" s="329"/>
      <c r="AR119" s="329">
        <f t="shared" ref="AR119:BA119" si="615">AR120+AR121</f>
        <v>0</v>
      </c>
      <c r="AS119" s="329">
        <f t="shared" si="615"/>
        <v>0</v>
      </c>
      <c r="AT119" s="328">
        <f t="shared" si="615"/>
        <v>0</v>
      </c>
      <c r="AU119" s="328">
        <f t="shared" si="615"/>
        <v>0</v>
      </c>
      <c r="AV119" s="328">
        <f t="shared" si="615"/>
        <v>0</v>
      </c>
      <c r="AW119" s="328">
        <f t="shared" si="615"/>
        <v>0</v>
      </c>
      <c r="AX119" s="328">
        <f t="shared" si="615"/>
        <v>0</v>
      </c>
      <c r="AY119" s="329">
        <f t="shared" si="615"/>
        <v>0</v>
      </c>
      <c r="AZ119" s="329">
        <f t="shared" si="615"/>
        <v>0</v>
      </c>
      <c r="BA119" s="329">
        <f t="shared" si="615"/>
        <v>0</v>
      </c>
      <c r="BB119" s="445"/>
    </row>
    <row r="120" spans="1:54" ht="38.4" customHeight="1">
      <c r="A120" s="451"/>
      <c r="B120" s="446"/>
      <c r="C120" s="446"/>
      <c r="D120" s="300" t="s">
        <v>2</v>
      </c>
      <c r="E120" s="347">
        <f t="shared" si="612"/>
        <v>473.2</v>
      </c>
      <c r="F120" s="347">
        <f t="shared" si="613"/>
        <v>473.2</v>
      </c>
      <c r="G120" s="347">
        <f>F120/E120*100</f>
        <v>100</v>
      </c>
      <c r="H120" s="328"/>
      <c r="I120" s="328"/>
      <c r="J120" s="328"/>
      <c r="K120" s="329"/>
      <c r="L120" s="329"/>
      <c r="M120" s="329"/>
      <c r="N120" s="328"/>
      <c r="O120" s="328"/>
      <c r="P120" s="328"/>
      <c r="Q120" s="329"/>
      <c r="R120" s="329"/>
      <c r="S120" s="329"/>
      <c r="T120" s="328"/>
      <c r="U120" s="328"/>
      <c r="V120" s="328"/>
      <c r="W120" s="329">
        <v>473.2</v>
      </c>
      <c r="X120" s="329">
        <v>473.2</v>
      </c>
      <c r="Y120" s="329"/>
      <c r="Z120" s="328"/>
      <c r="AA120" s="328"/>
      <c r="AB120" s="328"/>
      <c r="AC120" s="328"/>
      <c r="AD120" s="328"/>
      <c r="AE120" s="329"/>
      <c r="AF120" s="329"/>
      <c r="AG120" s="329"/>
      <c r="AH120" s="329"/>
      <c r="AI120" s="329"/>
      <c r="AJ120" s="328"/>
      <c r="AK120" s="328"/>
      <c r="AL120" s="328"/>
      <c r="AM120" s="328"/>
      <c r="AN120" s="328"/>
      <c r="AO120" s="329"/>
      <c r="AP120" s="329"/>
      <c r="AQ120" s="329"/>
      <c r="AR120" s="329"/>
      <c r="AS120" s="329"/>
      <c r="AT120" s="328"/>
      <c r="AU120" s="328"/>
      <c r="AV120" s="328"/>
      <c r="AW120" s="328"/>
      <c r="AX120" s="328"/>
      <c r="AY120" s="329"/>
      <c r="AZ120" s="329"/>
      <c r="BA120" s="329"/>
      <c r="BB120" s="446"/>
    </row>
    <row r="121" spans="1:54" ht="30.75" customHeight="1">
      <c r="A121" s="451"/>
      <c r="B121" s="446"/>
      <c r="C121" s="446"/>
      <c r="D121" s="302" t="s">
        <v>43</v>
      </c>
      <c r="E121" s="347">
        <f t="shared" si="612"/>
        <v>0</v>
      </c>
      <c r="F121" s="347">
        <f t="shared" si="613"/>
        <v>0</v>
      </c>
      <c r="G121" s="347">
        <f t="shared" ref="G121" si="616">J121+M121+P121+S121+V121+Y121+AD121+AI121+AN121+AS121+AX121+BA121</f>
        <v>0</v>
      </c>
      <c r="H121" s="328"/>
      <c r="I121" s="328"/>
      <c r="J121" s="328"/>
      <c r="K121" s="329"/>
      <c r="L121" s="329"/>
      <c r="M121" s="329"/>
      <c r="N121" s="328"/>
      <c r="O121" s="328"/>
      <c r="P121" s="328"/>
      <c r="Q121" s="329"/>
      <c r="R121" s="329"/>
      <c r="S121" s="329"/>
      <c r="T121" s="328"/>
      <c r="U121" s="328"/>
      <c r="V121" s="328"/>
      <c r="W121" s="329"/>
      <c r="X121" s="329"/>
      <c r="Y121" s="329"/>
      <c r="Z121" s="328"/>
      <c r="AA121" s="328"/>
      <c r="AB121" s="328"/>
      <c r="AC121" s="328"/>
      <c r="AD121" s="328"/>
      <c r="AE121" s="329"/>
      <c r="AF121" s="329"/>
      <c r="AG121" s="329"/>
      <c r="AH121" s="329"/>
      <c r="AI121" s="329"/>
      <c r="AJ121" s="328"/>
      <c r="AK121" s="328"/>
      <c r="AL121" s="328"/>
      <c r="AM121" s="328"/>
      <c r="AN121" s="328"/>
      <c r="AO121" s="329"/>
      <c r="AP121" s="329"/>
      <c r="AQ121" s="329"/>
      <c r="AR121" s="329"/>
      <c r="AS121" s="329"/>
      <c r="AT121" s="328"/>
      <c r="AU121" s="328"/>
      <c r="AV121" s="328"/>
      <c r="AW121" s="328"/>
      <c r="AX121" s="328"/>
      <c r="AY121" s="329"/>
      <c r="AZ121" s="329"/>
      <c r="BA121" s="329"/>
      <c r="BB121" s="446"/>
    </row>
    <row r="122" spans="1:54" ht="23.25" customHeight="1">
      <c r="A122" s="452" t="s">
        <v>8</v>
      </c>
      <c r="B122" s="454" t="s">
        <v>332</v>
      </c>
      <c r="C122" s="454" t="s">
        <v>292</v>
      </c>
      <c r="D122" s="161" t="s">
        <v>41</v>
      </c>
      <c r="E122" s="320">
        <f t="shared" ref="E122:F123" si="617">E124</f>
        <v>5000</v>
      </c>
      <c r="F122" s="320">
        <f t="shared" si="617"/>
        <v>4965.6110000000008</v>
      </c>
      <c r="G122" s="320">
        <f t="shared" ref="G122:G130" si="618">F122/E122*100</f>
        <v>99.312220000000025</v>
      </c>
      <c r="H122" s="320">
        <f t="shared" ref="H122:AN122" si="619">H124</f>
        <v>280.31700000000001</v>
      </c>
      <c r="I122" s="320">
        <f t="shared" si="619"/>
        <v>280.31700000000001</v>
      </c>
      <c r="J122" s="320">
        <f t="shared" si="619"/>
        <v>0</v>
      </c>
      <c r="K122" s="320">
        <f t="shared" si="619"/>
        <v>407.09399999999999</v>
      </c>
      <c r="L122" s="320">
        <f t="shared" si="619"/>
        <v>0</v>
      </c>
      <c r="M122" s="320">
        <f t="shared" si="619"/>
        <v>0</v>
      </c>
      <c r="N122" s="320">
        <f t="shared" si="619"/>
        <v>380</v>
      </c>
      <c r="O122" s="320">
        <f t="shared" si="619"/>
        <v>930.04600000000005</v>
      </c>
      <c r="P122" s="320">
        <f t="shared" si="619"/>
        <v>0</v>
      </c>
      <c r="Q122" s="320">
        <f t="shared" si="619"/>
        <v>450</v>
      </c>
      <c r="R122" s="320">
        <f t="shared" si="619"/>
        <v>543.01300000000003</v>
      </c>
      <c r="S122" s="320">
        <f t="shared" si="619"/>
        <v>0</v>
      </c>
      <c r="T122" s="320">
        <f t="shared" si="619"/>
        <v>350</v>
      </c>
      <c r="U122" s="320">
        <f t="shared" si="619"/>
        <v>793.17100000000005</v>
      </c>
      <c r="V122" s="320">
        <f t="shared" si="619"/>
        <v>0</v>
      </c>
      <c r="W122" s="320">
        <f t="shared" si="619"/>
        <v>400</v>
      </c>
      <c r="X122" s="320">
        <f t="shared" si="619"/>
        <v>500.678</v>
      </c>
      <c r="Y122" s="320">
        <f t="shared" si="619"/>
        <v>0</v>
      </c>
      <c r="Z122" s="320">
        <f t="shared" si="619"/>
        <v>0</v>
      </c>
      <c r="AA122" s="320">
        <f t="shared" si="619"/>
        <v>0</v>
      </c>
      <c r="AB122" s="320">
        <f t="shared" si="619"/>
        <v>0</v>
      </c>
      <c r="AC122" s="320">
        <f t="shared" si="619"/>
        <v>0</v>
      </c>
      <c r="AD122" s="320">
        <f t="shared" si="619"/>
        <v>0</v>
      </c>
      <c r="AE122" s="320">
        <f t="shared" si="619"/>
        <v>924.59</v>
      </c>
      <c r="AF122" s="320">
        <f t="shared" si="619"/>
        <v>0</v>
      </c>
      <c r="AG122" s="320">
        <f t="shared" si="619"/>
        <v>0</v>
      </c>
      <c r="AH122" s="320">
        <f t="shared" si="619"/>
        <v>924.59</v>
      </c>
      <c r="AI122" s="320">
        <f t="shared" si="619"/>
        <v>0</v>
      </c>
      <c r="AJ122" s="320">
        <f t="shared" si="619"/>
        <v>0</v>
      </c>
      <c r="AK122" s="320">
        <f t="shared" si="619"/>
        <v>0</v>
      </c>
      <c r="AL122" s="320">
        <f t="shared" si="619"/>
        <v>0</v>
      </c>
      <c r="AM122" s="320">
        <f t="shared" si="619"/>
        <v>0</v>
      </c>
      <c r="AN122" s="320">
        <f t="shared" si="619"/>
        <v>0</v>
      </c>
      <c r="AO122" s="320">
        <f t="shared" ref="AO122:AQ123" si="620">AO124</f>
        <v>920</v>
      </c>
      <c r="AP122" s="320">
        <f t="shared" si="620"/>
        <v>0</v>
      </c>
      <c r="AQ122" s="320">
        <f t="shared" si="620"/>
        <v>0</v>
      </c>
      <c r="AR122" s="320">
        <f t="shared" ref="AR122:AT122" si="621">AR124</f>
        <v>993.79600000000005</v>
      </c>
      <c r="AS122" s="320">
        <f t="shared" si="621"/>
        <v>0</v>
      </c>
      <c r="AT122" s="320">
        <f t="shared" si="621"/>
        <v>430</v>
      </c>
      <c r="AU122" s="399"/>
      <c r="AV122" s="400"/>
      <c r="AW122" s="320">
        <f t="shared" ref="AW122:BA122" si="622">AW124</f>
        <v>0</v>
      </c>
      <c r="AX122" s="320">
        <f t="shared" si="622"/>
        <v>0</v>
      </c>
      <c r="AY122" s="320">
        <f t="shared" si="622"/>
        <v>457.99900000000002</v>
      </c>
      <c r="AZ122" s="320">
        <f t="shared" si="622"/>
        <v>0</v>
      </c>
      <c r="BA122" s="320">
        <f t="shared" si="622"/>
        <v>0</v>
      </c>
      <c r="BB122" s="445"/>
    </row>
    <row r="123" spans="1:54" ht="38.4" customHeight="1">
      <c r="A123" s="453"/>
      <c r="B123" s="455"/>
      <c r="C123" s="455"/>
      <c r="D123" s="299" t="s">
        <v>2</v>
      </c>
      <c r="E123" s="324">
        <f t="shared" si="617"/>
        <v>5000</v>
      </c>
      <c r="F123" s="324">
        <f t="shared" si="617"/>
        <v>4965.6110000000008</v>
      </c>
      <c r="G123" s="320">
        <f t="shared" si="618"/>
        <v>99.312220000000025</v>
      </c>
      <c r="H123" s="324">
        <f t="shared" ref="H123:AN123" si="623">H125</f>
        <v>280.31700000000001</v>
      </c>
      <c r="I123" s="324">
        <f t="shared" si="623"/>
        <v>280.31700000000001</v>
      </c>
      <c r="J123" s="324">
        <f t="shared" si="623"/>
        <v>0</v>
      </c>
      <c r="K123" s="324">
        <f t="shared" si="623"/>
        <v>407.09399999999999</v>
      </c>
      <c r="L123" s="324">
        <f t="shared" si="623"/>
        <v>0</v>
      </c>
      <c r="M123" s="324">
        <f t="shared" si="623"/>
        <v>0</v>
      </c>
      <c r="N123" s="324">
        <f t="shared" si="623"/>
        <v>380</v>
      </c>
      <c r="O123" s="324">
        <f t="shared" si="623"/>
        <v>930.04600000000005</v>
      </c>
      <c r="P123" s="324">
        <f t="shared" si="623"/>
        <v>0</v>
      </c>
      <c r="Q123" s="324">
        <f t="shared" si="623"/>
        <v>450</v>
      </c>
      <c r="R123" s="324">
        <f t="shared" si="623"/>
        <v>543.01300000000003</v>
      </c>
      <c r="S123" s="324">
        <f t="shared" si="623"/>
        <v>0</v>
      </c>
      <c r="T123" s="324">
        <f t="shared" si="623"/>
        <v>350</v>
      </c>
      <c r="U123" s="324">
        <f t="shared" si="623"/>
        <v>793.17100000000005</v>
      </c>
      <c r="V123" s="324">
        <f t="shared" si="623"/>
        <v>0</v>
      </c>
      <c r="W123" s="324">
        <f t="shared" si="623"/>
        <v>400</v>
      </c>
      <c r="X123" s="324">
        <f t="shared" si="623"/>
        <v>500.678</v>
      </c>
      <c r="Y123" s="324">
        <f t="shared" si="623"/>
        <v>0</v>
      </c>
      <c r="Z123" s="324">
        <f t="shared" si="623"/>
        <v>0</v>
      </c>
      <c r="AA123" s="324">
        <f t="shared" si="623"/>
        <v>0</v>
      </c>
      <c r="AB123" s="324">
        <f t="shared" si="623"/>
        <v>0</v>
      </c>
      <c r="AC123" s="324">
        <f t="shared" si="623"/>
        <v>0</v>
      </c>
      <c r="AD123" s="324">
        <f t="shared" si="623"/>
        <v>0</v>
      </c>
      <c r="AE123" s="324">
        <f t="shared" si="623"/>
        <v>924.59</v>
      </c>
      <c r="AF123" s="324">
        <f t="shared" si="623"/>
        <v>0</v>
      </c>
      <c r="AG123" s="324">
        <f t="shared" si="623"/>
        <v>0</v>
      </c>
      <c r="AH123" s="324">
        <f t="shared" si="623"/>
        <v>924.59</v>
      </c>
      <c r="AI123" s="324">
        <f t="shared" si="623"/>
        <v>0</v>
      </c>
      <c r="AJ123" s="324">
        <f t="shared" si="623"/>
        <v>0</v>
      </c>
      <c r="AK123" s="324">
        <f t="shared" si="623"/>
        <v>0</v>
      </c>
      <c r="AL123" s="324">
        <f t="shared" si="623"/>
        <v>0</v>
      </c>
      <c r="AM123" s="324">
        <f t="shared" si="623"/>
        <v>0</v>
      </c>
      <c r="AN123" s="324">
        <f t="shared" si="623"/>
        <v>0</v>
      </c>
      <c r="AO123" s="324">
        <f t="shared" si="620"/>
        <v>920</v>
      </c>
      <c r="AP123" s="324">
        <f t="shared" si="620"/>
        <v>0</v>
      </c>
      <c r="AQ123" s="324">
        <f t="shared" si="620"/>
        <v>0</v>
      </c>
      <c r="AR123" s="324">
        <f t="shared" ref="AR123:AT123" si="624">AR125</f>
        <v>993.79600000000005</v>
      </c>
      <c r="AS123" s="324">
        <f t="shared" si="624"/>
        <v>0</v>
      </c>
      <c r="AT123" s="324">
        <f t="shared" si="624"/>
        <v>430</v>
      </c>
      <c r="AU123" s="325"/>
      <c r="AV123" s="326"/>
      <c r="AW123" s="324">
        <f t="shared" ref="AW123:BA123" si="625">AW125</f>
        <v>0</v>
      </c>
      <c r="AX123" s="324">
        <f t="shared" si="625"/>
        <v>0</v>
      </c>
      <c r="AY123" s="324">
        <f t="shared" si="625"/>
        <v>457.99900000000002</v>
      </c>
      <c r="AZ123" s="324">
        <f t="shared" si="625"/>
        <v>0</v>
      </c>
      <c r="BA123" s="324">
        <f t="shared" si="625"/>
        <v>0</v>
      </c>
      <c r="BB123" s="446"/>
    </row>
    <row r="124" spans="1:54" ht="24.75" customHeight="1">
      <c r="A124" s="450" t="s">
        <v>333</v>
      </c>
      <c r="B124" s="445" t="s">
        <v>335</v>
      </c>
      <c r="C124" s="445"/>
      <c r="D124" s="162" t="s">
        <v>41</v>
      </c>
      <c r="E124" s="347">
        <f t="shared" ref="E124" si="626">E125</f>
        <v>5000</v>
      </c>
      <c r="F124" s="347">
        <f t="shared" ref="F124" si="627">F125</f>
        <v>4965.6110000000008</v>
      </c>
      <c r="G124" s="347">
        <f t="shared" si="618"/>
        <v>99.312220000000025</v>
      </c>
      <c r="H124" s="328">
        <f t="shared" ref="H124" si="628">H125</f>
        <v>280.31700000000001</v>
      </c>
      <c r="I124" s="328">
        <f t="shared" ref="I124" si="629">I125</f>
        <v>280.31700000000001</v>
      </c>
      <c r="J124" s="328">
        <f t="shared" ref="J124" si="630">J125</f>
        <v>0</v>
      </c>
      <c r="K124" s="329">
        <f t="shared" ref="K124" si="631">K125</f>
        <v>407.09399999999999</v>
      </c>
      <c r="L124" s="329">
        <f t="shared" ref="L124" si="632">L125</f>
        <v>0</v>
      </c>
      <c r="M124" s="329">
        <f t="shared" ref="M124" si="633">M125</f>
        <v>0</v>
      </c>
      <c r="N124" s="328">
        <f t="shared" ref="N124" si="634">N125</f>
        <v>380</v>
      </c>
      <c r="O124" s="328">
        <f t="shared" ref="O124" si="635">O125</f>
        <v>930.04600000000005</v>
      </c>
      <c r="P124" s="328">
        <f t="shared" ref="P124" si="636">P125</f>
        <v>0</v>
      </c>
      <c r="Q124" s="329">
        <f t="shared" ref="Q124" si="637">Q125</f>
        <v>450</v>
      </c>
      <c r="R124" s="329">
        <f t="shared" ref="R124" si="638">R125</f>
        <v>543.01300000000003</v>
      </c>
      <c r="S124" s="329">
        <f t="shared" ref="S124" si="639">S125</f>
        <v>0</v>
      </c>
      <c r="T124" s="328">
        <f t="shared" ref="T124" si="640">T125</f>
        <v>350</v>
      </c>
      <c r="U124" s="328">
        <f t="shared" ref="U124" si="641">U125</f>
        <v>793.17100000000005</v>
      </c>
      <c r="V124" s="328">
        <f t="shared" ref="V124" si="642">V125</f>
        <v>0</v>
      </c>
      <c r="W124" s="329">
        <f t="shared" ref="W124" si="643">W125</f>
        <v>400</v>
      </c>
      <c r="X124" s="329">
        <f t="shared" ref="X124" si="644">X125</f>
        <v>500.678</v>
      </c>
      <c r="Y124" s="329">
        <f t="shared" ref="Y124" si="645">Y125</f>
        <v>0</v>
      </c>
      <c r="Z124" s="328">
        <f>Z125</f>
        <v>0</v>
      </c>
      <c r="AA124" s="386"/>
      <c r="AB124" s="387"/>
      <c r="AC124" s="328">
        <f>AC125</f>
        <v>0</v>
      </c>
      <c r="AD124" s="328">
        <f>AD125</f>
        <v>0</v>
      </c>
      <c r="AE124" s="329">
        <f>AE125</f>
        <v>924.59</v>
      </c>
      <c r="AF124" s="388"/>
      <c r="AG124" s="389"/>
      <c r="AH124" s="329">
        <f>AH125</f>
        <v>924.59</v>
      </c>
      <c r="AI124" s="329">
        <f>AI125</f>
        <v>0</v>
      </c>
      <c r="AJ124" s="328">
        <f>AJ125</f>
        <v>0</v>
      </c>
      <c r="AK124" s="386"/>
      <c r="AL124" s="387"/>
      <c r="AM124" s="328">
        <f>AM125</f>
        <v>0</v>
      </c>
      <c r="AN124" s="328">
        <f>AN125</f>
        <v>0</v>
      </c>
      <c r="AO124" s="329">
        <f>AO125</f>
        <v>920</v>
      </c>
      <c r="AP124" s="388"/>
      <c r="AQ124" s="389"/>
      <c r="AR124" s="329">
        <f>AR125</f>
        <v>993.79600000000005</v>
      </c>
      <c r="AS124" s="329">
        <f>AS125</f>
        <v>0</v>
      </c>
      <c r="AT124" s="328">
        <f>AT125</f>
        <v>430</v>
      </c>
      <c r="AU124" s="390"/>
      <c r="AV124" s="391"/>
      <c r="AW124" s="328">
        <f>AW125</f>
        <v>0</v>
      </c>
      <c r="AX124" s="328">
        <f>AX125</f>
        <v>0</v>
      </c>
      <c r="AY124" s="329">
        <f>AY125</f>
        <v>457.99900000000002</v>
      </c>
      <c r="AZ124" s="329">
        <f>AZ125</f>
        <v>0</v>
      </c>
      <c r="BA124" s="329">
        <f>BA125</f>
        <v>0</v>
      </c>
      <c r="BB124" s="445"/>
    </row>
    <row r="125" spans="1:54" ht="39.75" customHeight="1">
      <c r="A125" s="451"/>
      <c r="B125" s="446"/>
      <c r="C125" s="446"/>
      <c r="D125" s="300" t="s">
        <v>2</v>
      </c>
      <c r="E125" s="348">
        <f>H125+K125+N125+Q125+T125+W125+Z125+AE125+AJ125+AO125+AT125+AY125</f>
        <v>5000</v>
      </c>
      <c r="F125" s="348">
        <f>I125+L125+O125+R125+U125+X125+AC125+AH125+AM125+AR125+AW125+AZ125</f>
        <v>4965.6110000000008</v>
      </c>
      <c r="G125" s="347">
        <f t="shared" si="618"/>
        <v>99.312220000000025</v>
      </c>
      <c r="H125" s="337">
        <v>280.31700000000001</v>
      </c>
      <c r="I125" s="337">
        <v>280.31700000000001</v>
      </c>
      <c r="J125" s="337"/>
      <c r="K125" s="336">
        <v>407.09399999999999</v>
      </c>
      <c r="L125" s="336"/>
      <c r="M125" s="336"/>
      <c r="N125" s="337">
        <v>380</v>
      </c>
      <c r="O125" s="337">
        <v>930.04600000000005</v>
      </c>
      <c r="P125" s="337"/>
      <c r="Q125" s="336">
        <v>450</v>
      </c>
      <c r="R125" s="336">
        <v>543.01300000000003</v>
      </c>
      <c r="S125" s="336"/>
      <c r="T125" s="337">
        <v>350</v>
      </c>
      <c r="U125" s="337">
        <v>793.17100000000005</v>
      </c>
      <c r="V125" s="337"/>
      <c r="W125" s="336">
        <v>400</v>
      </c>
      <c r="X125" s="336">
        <v>500.678</v>
      </c>
      <c r="Y125" s="336"/>
      <c r="Z125" s="337"/>
      <c r="AA125" s="392"/>
      <c r="AB125" s="393"/>
      <c r="AC125" s="337"/>
      <c r="AD125" s="337"/>
      <c r="AE125" s="336">
        <v>924.59</v>
      </c>
      <c r="AF125" s="394"/>
      <c r="AG125" s="395"/>
      <c r="AH125" s="336">
        <v>924.59</v>
      </c>
      <c r="AI125" s="336"/>
      <c r="AJ125" s="337"/>
      <c r="AK125" s="392"/>
      <c r="AL125" s="393"/>
      <c r="AM125" s="337"/>
      <c r="AN125" s="337"/>
      <c r="AO125" s="336">
        <v>920</v>
      </c>
      <c r="AP125" s="394"/>
      <c r="AQ125" s="395"/>
      <c r="AR125" s="336">
        <v>993.79600000000005</v>
      </c>
      <c r="AS125" s="336"/>
      <c r="AT125" s="337">
        <v>430</v>
      </c>
      <c r="AU125" s="392"/>
      <c r="AV125" s="393"/>
      <c r="AW125" s="337"/>
      <c r="AX125" s="337"/>
      <c r="AY125" s="336">
        <v>457.99900000000002</v>
      </c>
      <c r="AZ125" s="336"/>
      <c r="BA125" s="336"/>
      <c r="BB125" s="446"/>
    </row>
    <row r="126" spans="1:54" ht="21.75" customHeight="1">
      <c r="A126" s="452" t="s">
        <v>14</v>
      </c>
      <c r="B126" s="454" t="s">
        <v>336</v>
      </c>
      <c r="C126" s="454" t="s">
        <v>292</v>
      </c>
      <c r="D126" s="161" t="s">
        <v>41</v>
      </c>
      <c r="E126" s="320">
        <f t="shared" ref="E126:AT126" si="646">E128</f>
        <v>300</v>
      </c>
      <c r="F126" s="320">
        <f t="shared" si="646"/>
        <v>251.40800000000002</v>
      </c>
      <c r="G126" s="320">
        <f t="shared" si="618"/>
        <v>83.802666666666667</v>
      </c>
      <c r="H126" s="320">
        <f t="shared" si="646"/>
        <v>61.473999999999997</v>
      </c>
      <c r="I126" s="320">
        <f t="shared" si="646"/>
        <v>61.473999999999997</v>
      </c>
      <c r="J126" s="320">
        <f t="shared" si="646"/>
        <v>0</v>
      </c>
      <c r="K126" s="320">
        <f t="shared" si="646"/>
        <v>21.981000000000002</v>
      </c>
      <c r="L126" s="320">
        <f t="shared" si="646"/>
        <v>0</v>
      </c>
      <c r="M126" s="320">
        <f t="shared" si="646"/>
        <v>0</v>
      </c>
      <c r="N126" s="320">
        <f t="shared" si="646"/>
        <v>22</v>
      </c>
      <c r="O126" s="320">
        <f t="shared" si="646"/>
        <v>37.716999999999999</v>
      </c>
      <c r="P126" s="320">
        <f t="shared" si="646"/>
        <v>0</v>
      </c>
      <c r="Q126" s="320">
        <f t="shared" si="646"/>
        <v>22</v>
      </c>
      <c r="R126" s="320">
        <f t="shared" si="646"/>
        <v>20.94</v>
      </c>
      <c r="S126" s="320">
        <f t="shared" si="646"/>
        <v>0</v>
      </c>
      <c r="T126" s="320">
        <f t="shared" si="646"/>
        <v>27.8</v>
      </c>
      <c r="U126" s="320">
        <f t="shared" si="646"/>
        <v>27.757999999999999</v>
      </c>
      <c r="V126" s="320">
        <f t="shared" si="646"/>
        <v>0</v>
      </c>
      <c r="W126" s="320">
        <f t="shared" si="646"/>
        <v>23.206</v>
      </c>
      <c r="X126" s="320">
        <f t="shared" si="646"/>
        <v>23.722999999999999</v>
      </c>
      <c r="Y126" s="320">
        <f t="shared" si="646"/>
        <v>0</v>
      </c>
      <c r="Z126" s="320">
        <f t="shared" si="646"/>
        <v>14.994</v>
      </c>
      <c r="AA126" s="320">
        <f t="shared" si="646"/>
        <v>0</v>
      </c>
      <c r="AB126" s="320">
        <f t="shared" si="646"/>
        <v>0</v>
      </c>
      <c r="AC126" s="320">
        <f t="shared" si="646"/>
        <v>14.994</v>
      </c>
      <c r="AD126" s="320">
        <f t="shared" si="646"/>
        <v>0</v>
      </c>
      <c r="AE126" s="320">
        <f t="shared" si="646"/>
        <v>19.471</v>
      </c>
      <c r="AF126" s="320">
        <f t="shared" si="646"/>
        <v>0</v>
      </c>
      <c r="AG126" s="320">
        <f t="shared" si="646"/>
        <v>0</v>
      </c>
      <c r="AH126" s="320">
        <f t="shared" si="646"/>
        <v>19.471</v>
      </c>
      <c r="AI126" s="320">
        <f t="shared" si="646"/>
        <v>0</v>
      </c>
      <c r="AJ126" s="320">
        <f t="shared" si="646"/>
        <v>0</v>
      </c>
      <c r="AK126" s="320">
        <f t="shared" si="646"/>
        <v>0</v>
      </c>
      <c r="AL126" s="320">
        <f t="shared" si="646"/>
        <v>0</v>
      </c>
      <c r="AM126" s="320">
        <f t="shared" si="646"/>
        <v>0</v>
      </c>
      <c r="AN126" s="320">
        <f t="shared" si="646"/>
        <v>0</v>
      </c>
      <c r="AO126" s="320">
        <f t="shared" si="646"/>
        <v>44</v>
      </c>
      <c r="AP126" s="320">
        <f t="shared" si="646"/>
        <v>0</v>
      </c>
      <c r="AQ126" s="320">
        <f t="shared" si="646"/>
        <v>0</v>
      </c>
      <c r="AR126" s="320">
        <f t="shared" si="646"/>
        <v>45.331000000000003</v>
      </c>
      <c r="AS126" s="320">
        <f t="shared" si="646"/>
        <v>0</v>
      </c>
      <c r="AT126" s="320">
        <f t="shared" si="646"/>
        <v>22</v>
      </c>
      <c r="AU126" s="399"/>
      <c r="AV126" s="400"/>
      <c r="AW126" s="320">
        <f t="shared" ref="AW126:BA126" si="647">AW128</f>
        <v>0</v>
      </c>
      <c r="AX126" s="320">
        <f t="shared" si="647"/>
        <v>0</v>
      </c>
      <c r="AY126" s="320">
        <f t="shared" si="647"/>
        <v>21.074000000000002</v>
      </c>
      <c r="AZ126" s="320">
        <f t="shared" si="647"/>
        <v>0</v>
      </c>
      <c r="BA126" s="320">
        <f t="shared" si="647"/>
        <v>0</v>
      </c>
      <c r="BB126" s="445"/>
    </row>
    <row r="127" spans="1:54" ht="39.75" customHeight="1">
      <c r="A127" s="453"/>
      <c r="B127" s="455"/>
      <c r="C127" s="455"/>
      <c r="D127" s="299" t="s">
        <v>2</v>
      </c>
      <c r="E127" s="324">
        <f t="shared" ref="E127:AT127" si="648">E129</f>
        <v>300</v>
      </c>
      <c r="F127" s="324">
        <f t="shared" si="648"/>
        <v>251.40800000000002</v>
      </c>
      <c r="G127" s="320">
        <f t="shared" si="618"/>
        <v>83.802666666666667</v>
      </c>
      <c r="H127" s="324">
        <f t="shared" si="648"/>
        <v>61.473999999999997</v>
      </c>
      <c r="I127" s="324">
        <f t="shared" si="648"/>
        <v>61.473999999999997</v>
      </c>
      <c r="J127" s="324">
        <f t="shared" si="648"/>
        <v>0</v>
      </c>
      <c r="K127" s="324">
        <f t="shared" si="648"/>
        <v>21.981000000000002</v>
      </c>
      <c r="L127" s="324">
        <f t="shared" si="648"/>
        <v>0</v>
      </c>
      <c r="M127" s="324">
        <f t="shared" si="648"/>
        <v>0</v>
      </c>
      <c r="N127" s="324">
        <f t="shared" si="648"/>
        <v>22</v>
      </c>
      <c r="O127" s="324">
        <f t="shared" si="648"/>
        <v>37.716999999999999</v>
      </c>
      <c r="P127" s="324">
        <f t="shared" si="648"/>
        <v>0</v>
      </c>
      <c r="Q127" s="324">
        <f t="shared" si="648"/>
        <v>22</v>
      </c>
      <c r="R127" s="324">
        <f t="shared" si="648"/>
        <v>20.94</v>
      </c>
      <c r="S127" s="324">
        <f t="shared" si="648"/>
        <v>0</v>
      </c>
      <c r="T127" s="324">
        <f t="shared" si="648"/>
        <v>27.8</v>
      </c>
      <c r="U127" s="324">
        <f t="shared" si="648"/>
        <v>27.757999999999999</v>
      </c>
      <c r="V127" s="324">
        <f t="shared" si="648"/>
        <v>0</v>
      </c>
      <c r="W127" s="324">
        <f t="shared" si="648"/>
        <v>23.206</v>
      </c>
      <c r="X127" s="324">
        <f t="shared" si="648"/>
        <v>23.722999999999999</v>
      </c>
      <c r="Y127" s="324">
        <f t="shared" si="648"/>
        <v>0</v>
      </c>
      <c r="Z127" s="324">
        <f t="shared" si="648"/>
        <v>14.994</v>
      </c>
      <c r="AA127" s="324">
        <f t="shared" si="648"/>
        <v>0</v>
      </c>
      <c r="AB127" s="324">
        <f t="shared" si="648"/>
        <v>0</v>
      </c>
      <c r="AC127" s="324">
        <f t="shared" si="648"/>
        <v>14.994</v>
      </c>
      <c r="AD127" s="324">
        <f t="shared" si="648"/>
        <v>0</v>
      </c>
      <c r="AE127" s="324">
        <f t="shared" si="648"/>
        <v>19.471</v>
      </c>
      <c r="AF127" s="324">
        <f t="shared" si="648"/>
        <v>0</v>
      </c>
      <c r="AG127" s="324">
        <f t="shared" si="648"/>
        <v>0</v>
      </c>
      <c r="AH127" s="324">
        <f t="shared" si="648"/>
        <v>19.471</v>
      </c>
      <c r="AI127" s="324">
        <f t="shared" si="648"/>
        <v>0</v>
      </c>
      <c r="AJ127" s="324">
        <f t="shared" si="648"/>
        <v>0</v>
      </c>
      <c r="AK127" s="324">
        <f t="shared" si="648"/>
        <v>0</v>
      </c>
      <c r="AL127" s="324">
        <f t="shared" si="648"/>
        <v>0</v>
      </c>
      <c r="AM127" s="324">
        <f t="shared" si="648"/>
        <v>0</v>
      </c>
      <c r="AN127" s="324">
        <f t="shared" si="648"/>
        <v>0</v>
      </c>
      <c r="AO127" s="324">
        <f t="shared" si="648"/>
        <v>44</v>
      </c>
      <c r="AP127" s="324">
        <f t="shared" si="648"/>
        <v>0</v>
      </c>
      <c r="AQ127" s="324">
        <f t="shared" si="648"/>
        <v>0</v>
      </c>
      <c r="AR127" s="324">
        <f t="shared" si="648"/>
        <v>45.331000000000003</v>
      </c>
      <c r="AS127" s="324">
        <f t="shared" si="648"/>
        <v>0</v>
      </c>
      <c r="AT127" s="324">
        <f t="shared" si="648"/>
        <v>22</v>
      </c>
      <c r="AU127" s="325"/>
      <c r="AV127" s="326"/>
      <c r="AW127" s="324">
        <f t="shared" ref="AW127:BA127" si="649">AW129</f>
        <v>0</v>
      </c>
      <c r="AX127" s="324">
        <f t="shared" si="649"/>
        <v>0</v>
      </c>
      <c r="AY127" s="324">
        <f t="shared" si="649"/>
        <v>21.074000000000002</v>
      </c>
      <c r="AZ127" s="324">
        <f t="shared" si="649"/>
        <v>0</v>
      </c>
      <c r="BA127" s="324">
        <f t="shared" si="649"/>
        <v>0</v>
      </c>
      <c r="BB127" s="446"/>
    </row>
    <row r="128" spans="1:54" ht="21.75" customHeight="1">
      <c r="A128" s="450" t="s">
        <v>334</v>
      </c>
      <c r="B128" s="445" t="s">
        <v>337</v>
      </c>
      <c r="C128" s="445"/>
      <c r="D128" s="162" t="s">
        <v>41</v>
      </c>
      <c r="E128" s="347">
        <f t="shared" ref="E128:Y128" si="650">E129</f>
        <v>300</v>
      </c>
      <c r="F128" s="347">
        <f t="shared" si="650"/>
        <v>251.40800000000002</v>
      </c>
      <c r="G128" s="347">
        <f t="shared" si="618"/>
        <v>83.802666666666667</v>
      </c>
      <c r="H128" s="328">
        <f t="shared" si="650"/>
        <v>61.473999999999997</v>
      </c>
      <c r="I128" s="328">
        <f t="shared" si="650"/>
        <v>61.473999999999997</v>
      </c>
      <c r="J128" s="328">
        <f t="shared" si="650"/>
        <v>0</v>
      </c>
      <c r="K128" s="329">
        <f t="shared" si="650"/>
        <v>21.981000000000002</v>
      </c>
      <c r="L128" s="329">
        <f t="shared" si="650"/>
        <v>0</v>
      </c>
      <c r="M128" s="329">
        <f t="shared" si="650"/>
        <v>0</v>
      </c>
      <c r="N128" s="328">
        <f t="shared" si="650"/>
        <v>22</v>
      </c>
      <c r="O128" s="328">
        <f t="shared" si="650"/>
        <v>37.716999999999999</v>
      </c>
      <c r="P128" s="328">
        <f t="shared" si="650"/>
        <v>0</v>
      </c>
      <c r="Q128" s="329">
        <f t="shared" si="650"/>
        <v>22</v>
      </c>
      <c r="R128" s="329">
        <f t="shared" si="650"/>
        <v>20.94</v>
      </c>
      <c r="S128" s="329">
        <f t="shared" si="650"/>
        <v>0</v>
      </c>
      <c r="T128" s="328">
        <f t="shared" si="650"/>
        <v>27.8</v>
      </c>
      <c r="U128" s="328">
        <f t="shared" si="650"/>
        <v>27.757999999999999</v>
      </c>
      <c r="V128" s="328">
        <f t="shared" si="650"/>
        <v>0</v>
      </c>
      <c r="W128" s="329">
        <f t="shared" si="650"/>
        <v>23.206</v>
      </c>
      <c r="X128" s="329">
        <f t="shared" si="650"/>
        <v>23.722999999999999</v>
      </c>
      <c r="Y128" s="329">
        <f t="shared" si="650"/>
        <v>0</v>
      </c>
      <c r="Z128" s="328">
        <f>Z129</f>
        <v>14.994</v>
      </c>
      <c r="AA128" s="386"/>
      <c r="AB128" s="387"/>
      <c r="AC128" s="328">
        <f>AC129</f>
        <v>14.994</v>
      </c>
      <c r="AD128" s="328">
        <f>AD129</f>
        <v>0</v>
      </c>
      <c r="AE128" s="329">
        <f>AE129</f>
        <v>19.471</v>
      </c>
      <c r="AF128" s="388"/>
      <c r="AG128" s="389"/>
      <c r="AH128" s="329">
        <f>AH129</f>
        <v>19.471</v>
      </c>
      <c r="AI128" s="329">
        <f>AI129</f>
        <v>0</v>
      </c>
      <c r="AJ128" s="328">
        <f>AJ129</f>
        <v>0</v>
      </c>
      <c r="AK128" s="386"/>
      <c r="AL128" s="387"/>
      <c r="AM128" s="328">
        <f>AM129</f>
        <v>0</v>
      </c>
      <c r="AN128" s="328">
        <f>AN129</f>
        <v>0</v>
      </c>
      <c r="AO128" s="329">
        <f>AO129</f>
        <v>44</v>
      </c>
      <c r="AP128" s="388"/>
      <c r="AQ128" s="389"/>
      <c r="AR128" s="329">
        <f>AR129</f>
        <v>45.331000000000003</v>
      </c>
      <c r="AS128" s="329">
        <f>AS129</f>
        <v>0</v>
      </c>
      <c r="AT128" s="328">
        <f>AT129</f>
        <v>22</v>
      </c>
      <c r="AU128" s="390"/>
      <c r="AV128" s="391"/>
      <c r="AW128" s="328">
        <f>AW129</f>
        <v>0</v>
      </c>
      <c r="AX128" s="328">
        <f>AX129</f>
        <v>0</v>
      </c>
      <c r="AY128" s="329">
        <f>AY129</f>
        <v>21.074000000000002</v>
      </c>
      <c r="AZ128" s="329">
        <f>AZ129</f>
        <v>0</v>
      </c>
      <c r="BA128" s="329">
        <f>BA129</f>
        <v>0</v>
      </c>
      <c r="BB128" s="445"/>
    </row>
    <row r="129" spans="1:54" ht="41.25" customHeight="1">
      <c r="A129" s="451"/>
      <c r="B129" s="446"/>
      <c r="C129" s="446"/>
      <c r="D129" s="300" t="s">
        <v>2</v>
      </c>
      <c r="E129" s="348">
        <f>H129+K129+N129+Q129+T129+W129+Z129+AE129+AJ129+AO129+AT129+AY129</f>
        <v>300</v>
      </c>
      <c r="F129" s="348">
        <f>I129+L129+O129+R129+U129+X129+AC129+AH129+AM129+AR129+AW129+AZ129</f>
        <v>251.40800000000002</v>
      </c>
      <c r="G129" s="347">
        <f t="shared" si="618"/>
        <v>83.802666666666667</v>
      </c>
      <c r="H129" s="337">
        <v>61.473999999999997</v>
      </c>
      <c r="I129" s="337">
        <v>61.473999999999997</v>
      </c>
      <c r="J129" s="337"/>
      <c r="K129" s="336">
        <v>21.981000000000002</v>
      </c>
      <c r="L129" s="336"/>
      <c r="M129" s="336"/>
      <c r="N129" s="337">
        <v>22</v>
      </c>
      <c r="O129" s="337">
        <v>37.716999999999999</v>
      </c>
      <c r="P129" s="337"/>
      <c r="Q129" s="336">
        <v>22</v>
      </c>
      <c r="R129" s="336">
        <v>20.94</v>
      </c>
      <c r="S129" s="336"/>
      <c r="T129" s="337">
        <v>27.8</v>
      </c>
      <c r="U129" s="337">
        <v>27.757999999999999</v>
      </c>
      <c r="V129" s="337"/>
      <c r="W129" s="336">
        <v>23.206</v>
      </c>
      <c r="X129" s="336">
        <v>23.722999999999999</v>
      </c>
      <c r="Y129" s="336"/>
      <c r="Z129" s="337">
        <v>14.994</v>
      </c>
      <c r="AA129" s="392"/>
      <c r="AB129" s="393"/>
      <c r="AC129" s="337">
        <v>14.994</v>
      </c>
      <c r="AD129" s="337"/>
      <c r="AE129" s="336">
        <v>19.471</v>
      </c>
      <c r="AF129" s="394"/>
      <c r="AG129" s="395"/>
      <c r="AH129" s="336">
        <v>19.471</v>
      </c>
      <c r="AI129" s="336"/>
      <c r="AJ129" s="337"/>
      <c r="AK129" s="392"/>
      <c r="AL129" s="393"/>
      <c r="AM129" s="337"/>
      <c r="AN129" s="337"/>
      <c r="AO129" s="336">
        <v>44</v>
      </c>
      <c r="AP129" s="394"/>
      <c r="AQ129" s="395"/>
      <c r="AR129" s="336">
        <v>45.331000000000003</v>
      </c>
      <c r="AS129" s="336"/>
      <c r="AT129" s="337">
        <v>22</v>
      </c>
      <c r="AU129" s="392"/>
      <c r="AV129" s="393"/>
      <c r="AW129" s="337"/>
      <c r="AX129" s="337"/>
      <c r="AY129" s="336">
        <v>21.074000000000002</v>
      </c>
      <c r="AZ129" s="336"/>
      <c r="BA129" s="336"/>
      <c r="BB129" s="446"/>
    </row>
    <row r="130" spans="1:54" ht="21.75" customHeight="1">
      <c r="A130" s="452" t="s">
        <v>15</v>
      </c>
      <c r="B130" s="454" t="s">
        <v>338</v>
      </c>
      <c r="C130" s="454" t="s">
        <v>347</v>
      </c>
      <c r="D130" s="161" t="s">
        <v>41</v>
      </c>
      <c r="E130" s="320">
        <f>E131+E132</f>
        <v>14491</v>
      </c>
      <c r="F130" s="320">
        <f>F131+F132</f>
        <v>14491</v>
      </c>
      <c r="G130" s="401">
        <f t="shared" si="618"/>
        <v>100</v>
      </c>
      <c r="H130" s="320">
        <f>H131+H132</f>
        <v>0</v>
      </c>
      <c r="I130" s="320">
        <f>I131+I132</f>
        <v>0</v>
      </c>
      <c r="J130" s="401"/>
      <c r="K130" s="320">
        <f>K131+K132</f>
        <v>0</v>
      </c>
      <c r="L130" s="320">
        <f>L131+L132</f>
        <v>0</v>
      </c>
      <c r="M130" s="320"/>
      <c r="N130" s="320">
        <f>N131+N132</f>
        <v>3000</v>
      </c>
      <c r="O130" s="320">
        <f>O131+O132</f>
        <v>3000</v>
      </c>
      <c r="P130" s="320"/>
      <c r="Q130" s="320">
        <f>Q131+Q132</f>
        <v>0</v>
      </c>
      <c r="R130" s="320">
        <f>R131+R132</f>
        <v>4000</v>
      </c>
      <c r="S130" s="320"/>
      <c r="T130" s="320">
        <f>T131+T132</f>
        <v>0</v>
      </c>
      <c r="U130" s="320">
        <f>U131+U132</f>
        <v>0</v>
      </c>
      <c r="V130" s="320"/>
      <c r="W130" s="320">
        <f>W131+W132</f>
        <v>4000</v>
      </c>
      <c r="X130" s="320">
        <f>X131+X132</f>
        <v>0</v>
      </c>
      <c r="Y130" s="320"/>
      <c r="Z130" s="320">
        <f>Z131+Z132</f>
        <v>4000</v>
      </c>
      <c r="AA130" s="321"/>
      <c r="AB130" s="322"/>
      <c r="AC130" s="320">
        <f>AC131+AC132</f>
        <v>4000</v>
      </c>
      <c r="AD130" s="323"/>
      <c r="AE130" s="320">
        <f>AE131+AE132</f>
        <v>0</v>
      </c>
      <c r="AF130" s="321"/>
      <c r="AG130" s="322"/>
      <c r="AH130" s="320">
        <f>AH131+AH132</f>
        <v>0</v>
      </c>
      <c r="AI130" s="320"/>
      <c r="AJ130" s="320">
        <f>AJ131+AJ132</f>
        <v>0</v>
      </c>
      <c r="AK130" s="321"/>
      <c r="AL130" s="322"/>
      <c r="AM130" s="320">
        <f>AM131+AM132</f>
        <v>0</v>
      </c>
      <c r="AN130" s="320"/>
      <c r="AO130" s="320">
        <f>AO131+AO132</f>
        <v>0</v>
      </c>
      <c r="AP130" s="321"/>
      <c r="AQ130" s="322"/>
      <c r="AR130" s="320">
        <f>AR131+AR132</f>
        <v>3491</v>
      </c>
      <c r="AS130" s="320"/>
      <c r="AT130" s="320">
        <f>AT131+AT132</f>
        <v>3491</v>
      </c>
      <c r="AU130" s="399"/>
      <c r="AV130" s="400"/>
      <c r="AW130" s="320">
        <f>AW131+AW132</f>
        <v>0</v>
      </c>
      <c r="AX130" s="320"/>
      <c r="AY130" s="320">
        <f>AY131+AY132</f>
        <v>0</v>
      </c>
      <c r="AZ130" s="320">
        <f>AZ131+AZ132</f>
        <v>0</v>
      </c>
      <c r="BA130" s="320"/>
      <c r="BB130" s="445"/>
    </row>
    <row r="131" spans="1:54" ht="28.5" customHeight="1">
      <c r="A131" s="453"/>
      <c r="B131" s="455"/>
      <c r="C131" s="455"/>
      <c r="D131" s="299" t="s">
        <v>2</v>
      </c>
      <c r="E131" s="324">
        <f>E134+E137+E140</f>
        <v>0</v>
      </c>
      <c r="F131" s="324">
        <f>F134+F137+F140</f>
        <v>0</v>
      </c>
      <c r="G131" s="402"/>
      <c r="H131" s="324">
        <f>H134+H137+H140</f>
        <v>0</v>
      </c>
      <c r="I131" s="324">
        <f>I134+I137+I140</f>
        <v>0</v>
      </c>
      <c r="J131" s="402"/>
      <c r="K131" s="324">
        <f>K134+K137+K140</f>
        <v>0</v>
      </c>
      <c r="L131" s="324">
        <f>L134+L137+L140</f>
        <v>0</v>
      </c>
      <c r="M131" s="324"/>
      <c r="N131" s="324">
        <f>N134+N137+N140</f>
        <v>0</v>
      </c>
      <c r="O131" s="324">
        <f>O134+O137+O140</f>
        <v>0</v>
      </c>
      <c r="P131" s="324"/>
      <c r="Q131" s="324">
        <f>Q134+Q137+Q140</f>
        <v>0</v>
      </c>
      <c r="R131" s="324">
        <f>R134+R137+R140</f>
        <v>0</v>
      </c>
      <c r="S131" s="324"/>
      <c r="T131" s="324">
        <f>T134+T137+T140</f>
        <v>0</v>
      </c>
      <c r="U131" s="324">
        <f>U134+U137+U140</f>
        <v>0</v>
      </c>
      <c r="V131" s="324"/>
      <c r="W131" s="324">
        <f>W134+W137+W140</f>
        <v>0</v>
      </c>
      <c r="X131" s="324">
        <f>X134+X137+X140</f>
        <v>0</v>
      </c>
      <c r="Y131" s="324"/>
      <c r="Z131" s="324">
        <f>Z134+Z137+Z140</f>
        <v>0</v>
      </c>
      <c r="AA131" s="325"/>
      <c r="AB131" s="326"/>
      <c r="AC131" s="324">
        <f>AC134+AC137+AC140</f>
        <v>0</v>
      </c>
      <c r="AD131" s="327"/>
      <c r="AE131" s="324">
        <f>AE134+AE137+AE140</f>
        <v>0</v>
      </c>
      <c r="AF131" s="325"/>
      <c r="AG131" s="326"/>
      <c r="AH131" s="324">
        <f>AH134+AH137+AH140</f>
        <v>0</v>
      </c>
      <c r="AI131" s="324"/>
      <c r="AJ131" s="324">
        <f>AJ134+AJ137+AJ140</f>
        <v>0</v>
      </c>
      <c r="AK131" s="325"/>
      <c r="AL131" s="326"/>
      <c r="AM131" s="324">
        <f>AM134+AM137+AM140</f>
        <v>0</v>
      </c>
      <c r="AN131" s="324"/>
      <c r="AO131" s="324">
        <f>AO134+AO137+AO140</f>
        <v>0</v>
      </c>
      <c r="AP131" s="325"/>
      <c r="AQ131" s="326"/>
      <c r="AR131" s="324">
        <f>AR134+AR137+AR140</f>
        <v>0</v>
      </c>
      <c r="AS131" s="324"/>
      <c r="AT131" s="324">
        <f>AT134+AT137+AT140</f>
        <v>0</v>
      </c>
      <c r="AU131" s="325"/>
      <c r="AV131" s="326"/>
      <c r="AW131" s="324">
        <f>AW134+AW137+AW140</f>
        <v>0</v>
      </c>
      <c r="AX131" s="324"/>
      <c r="AY131" s="324">
        <f>AY134+AY137+AY140</f>
        <v>0</v>
      </c>
      <c r="AZ131" s="324">
        <f>AZ134+AZ137+AZ140</f>
        <v>0</v>
      </c>
      <c r="BA131" s="324"/>
      <c r="BB131" s="446"/>
    </row>
    <row r="132" spans="1:54" ht="56.25" customHeight="1">
      <c r="A132" s="453"/>
      <c r="B132" s="455"/>
      <c r="C132" s="455"/>
      <c r="D132" s="311" t="s">
        <v>43</v>
      </c>
      <c r="E132" s="324">
        <f>E135+E138+E141</f>
        <v>14491</v>
      </c>
      <c r="F132" s="324">
        <f>F135+F138+F141</f>
        <v>14491</v>
      </c>
      <c r="G132" s="402"/>
      <c r="H132" s="324">
        <f>H135+H138+H141</f>
        <v>0</v>
      </c>
      <c r="I132" s="324">
        <f>I135+I138+I141</f>
        <v>0</v>
      </c>
      <c r="J132" s="402"/>
      <c r="K132" s="324">
        <f>K135+K138+K141</f>
        <v>0</v>
      </c>
      <c r="L132" s="324">
        <f>L135+L138+L141</f>
        <v>0</v>
      </c>
      <c r="M132" s="324"/>
      <c r="N132" s="324">
        <f>N135+N138+N141</f>
        <v>3000</v>
      </c>
      <c r="O132" s="324">
        <f>O135+O138+O141</f>
        <v>3000</v>
      </c>
      <c r="P132" s="324"/>
      <c r="Q132" s="324">
        <f>Q135+Q138+Q141</f>
        <v>0</v>
      </c>
      <c r="R132" s="324">
        <f>R135+R138+R141</f>
        <v>4000</v>
      </c>
      <c r="S132" s="324"/>
      <c r="T132" s="324">
        <f>T135+T138+T141</f>
        <v>0</v>
      </c>
      <c r="U132" s="324">
        <f>U135+U138+U141</f>
        <v>0</v>
      </c>
      <c r="V132" s="324"/>
      <c r="W132" s="324">
        <f>W135+W138+W141</f>
        <v>4000</v>
      </c>
      <c r="X132" s="324">
        <f>X135+X138+X141</f>
        <v>0</v>
      </c>
      <c r="Y132" s="324"/>
      <c r="Z132" s="324">
        <f>Z135+Z138+Z141</f>
        <v>4000</v>
      </c>
      <c r="AA132" s="325"/>
      <c r="AB132" s="326"/>
      <c r="AC132" s="324">
        <f>AC135+AC138+AC141</f>
        <v>4000</v>
      </c>
      <c r="AD132" s="327"/>
      <c r="AE132" s="324">
        <f>AE135+AE138+AE141</f>
        <v>0</v>
      </c>
      <c r="AF132" s="325"/>
      <c r="AG132" s="326"/>
      <c r="AH132" s="324">
        <f>AH135+AH138+AH141</f>
        <v>0</v>
      </c>
      <c r="AI132" s="324"/>
      <c r="AJ132" s="324">
        <f>AJ135+AJ138+AJ141</f>
        <v>0</v>
      </c>
      <c r="AK132" s="325"/>
      <c r="AL132" s="326"/>
      <c r="AM132" s="324">
        <f>AM135+AM138+AM141</f>
        <v>0</v>
      </c>
      <c r="AN132" s="324"/>
      <c r="AO132" s="324">
        <f>AO135+AO138+AO141</f>
        <v>0</v>
      </c>
      <c r="AP132" s="325"/>
      <c r="AQ132" s="326"/>
      <c r="AR132" s="324">
        <f>AR135+AR138+AR141</f>
        <v>3491</v>
      </c>
      <c r="AS132" s="324"/>
      <c r="AT132" s="324">
        <f>AT135+AT138+AT141</f>
        <v>3491</v>
      </c>
      <c r="AU132" s="403"/>
      <c r="AV132" s="404"/>
      <c r="AW132" s="324">
        <f>AW135+AW138+AW141</f>
        <v>0</v>
      </c>
      <c r="AX132" s="324"/>
      <c r="AY132" s="324">
        <f>AY135+AY138+AY141</f>
        <v>0</v>
      </c>
      <c r="AZ132" s="324">
        <f>AZ135+AZ138+AZ141</f>
        <v>0</v>
      </c>
      <c r="BA132" s="324"/>
      <c r="BB132" s="446"/>
    </row>
    <row r="133" spans="1:54" ht="22.5" customHeight="1">
      <c r="A133" s="450" t="s">
        <v>340</v>
      </c>
      <c r="B133" s="445" t="s">
        <v>339</v>
      </c>
      <c r="C133" s="445"/>
      <c r="D133" s="162" t="s">
        <v>41</v>
      </c>
      <c r="E133" s="347">
        <f t="shared" ref="E133:E138" si="651">H133+K133+N133+Q133+T133+W133+Z133+AE133+AJ133+AO133+AT133+AY133</f>
        <v>14491</v>
      </c>
      <c r="F133" s="347">
        <f t="shared" ref="F133:F138" si="652">I133+L133+O133+R133+U133+X133+AC133+AH133+AM133+AR133+AW133+AZ133</f>
        <v>14491</v>
      </c>
      <c r="G133" s="347">
        <f t="shared" ref="G133:G138" si="653">J133+M133+P133+S133+V133+Y133+AD133+AI133+AN133+AS133+AX133+BA133</f>
        <v>0</v>
      </c>
      <c r="H133" s="328">
        <f t="shared" ref="H133:AN133" si="654">H134+H135</f>
        <v>0</v>
      </c>
      <c r="I133" s="328">
        <f t="shared" si="654"/>
        <v>0</v>
      </c>
      <c r="J133" s="328">
        <f t="shared" si="654"/>
        <v>0</v>
      </c>
      <c r="K133" s="329">
        <f t="shared" si="654"/>
        <v>0</v>
      </c>
      <c r="L133" s="329">
        <f t="shared" si="654"/>
        <v>0</v>
      </c>
      <c r="M133" s="329">
        <f t="shared" si="654"/>
        <v>0</v>
      </c>
      <c r="N133" s="328">
        <f t="shared" si="654"/>
        <v>3000</v>
      </c>
      <c r="O133" s="328">
        <f t="shared" si="654"/>
        <v>3000</v>
      </c>
      <c r="P133" s="328">
        <f t="shared" si="654"/>
        <v>0</v>
      </c>
      <c r="Q133" s="329">
        <f t="shared" si="654"/>
        <v>0</v>
      </c>
      <c r="R133" s="329">
        <f t="shared" si="654"/>
        <v>4000</v>
      </c>
      <c r="S133" s="329">
        <f t="shared" si="654"/>
        <v>0</v>
      </c>
      <c r="T133" s="328">
        <f t="shared" si="654"/>
        <v>0</v>
      </c>
      <c r="U133" s="328">
        <f t="shared" si="654"/>
        <v>0</v>
      </c>
      <c r="V133" s="328">
        <f t="shared" si="654"/>
        <v>0</v>
      </c>
      <c r="W133" s="329">
        <f t="shared" si="654"/>
        <v>4000</v>
      </c>
      <c r="X133" s="329">
        <f t="shared" si="654"/>
        <v>0</v>
      </c>
      <c r="Y133" s="329">
        <f t="shared" si="654"/>
        <v>0</v>
      </c>
      <c r="Z133" s="328">
        <f t="shared" si="654"/>
        <v>4000</v>
      </c>
      <c r="AA133" s="328">
        <f t="shared" si="654"/>
        <v>0</v>
      </c>
      <c r="AB133" s="328">
        <f t="shared" si="654"/>
        <v>0</v>
      </c>
      <c r="AC133" s="328">
        <f t="shared" si="654"/>
        <v>4000</v>
      </c>
      <c r="AD133" s="328">
        <f t="shared" si="654"/>
        <v>0</v>
      </c>
      <c r="AE133" s="329">
        <f t="shared" si="654"/>
        <v>0</v>
      </c>
      <c r="AF133" s="329">
        <f t="shared" si="654"/>
        <v>0</v>
      </c>
      <c r="AG133" s="329">
        <f t="shared" si="654"/>
        <v>0</v>
      </c>
      <c r="AH133" s="329">
        <f t="shared" si="654"/>
        <v>0</v>
      </c>
      <c r="AI133" s="329">
        <f t="shared" si="654"/>
        <v>0</v>
      </c>
      <c r="AJ133" s="328">
        <f t="shared" si="654"/>
        <v>0</v>
      </c>
      <c r="AK133" s="328">
        <f t="shared" si="654"/>
        <v>0</v>
      </c>
      <c r="AL133" s="328">
        <f t="shared" si="654"/>
        <v>0</v>
      </c>
      <c r="AM133" s="328">
        <f t="shared" si="654"/>
        <v>0</v>
      </c>
      <c r="AN133" s="328">
        <f t="shared" si="654"/>
        <v>0</v>
      </c>
      <c r="AO133" s="329">
        <f>AO134+AO135</f>
        <v>0</v>
      </c>
      <c r="AP133" s="329"/>
      <c r="AQ133" s="329"/>
      <c r="AR133" s="329">
        <f t="shared" ref="AR133:BA133" si="655">AR134+AR135</f>
        <v>3491</v>
      </c>
      <c r="AS133" s="329">
        <f t="shared" si="655"/>
        <v>0</v>
      </c>
      <c r="AT133" s="328">
        <f t="shared" si="655"/>
        <v>3491</v>
      </c>
      <c r="AU133" s="328">
        <f t="shared" si="655"/>
        <v>0</v>
      </c>
      <c r="AV133" s="328">
        <f t="shared" si="655"/>
        <v>0</v>
      </c>
      <c r="AW133" s="328">
        <f t="shared" si="655"/>
        <v>0</v>
      </c>
      <c r="AX133" s="328">
        <f t="shared" si="655"/>
        <v>0</v>
      </c>
      <c r="AY133" s="329">
        <f t="shared" si="655"/>
        <v>0</v>
      </c>
      <c r="AZ133" s="329">
        <f t="shared" si="655"/>
        <v>0</v>
      </c>
      <c r="BA133" s="329">
        <f t="shared" si="655"/>
        <v>0</v>
      </c>
      <c r="BB133" s="445"/>
    </row>
    <row r="134" spans="1:54" ht="32.4" customHeight="1">
      <c r="A134" s="451"/>
      <c r="B134" s="446"/>
      <c r="C134" s="446"/>
      <c r="D134" s="300" t="s">
        <v>2</v>
      </c>
      <c r="E134" s="347">
        <f t="shared" si="651"/>
        <v>0</v>
      </c>
      <c r="F134" s="347">
        <f t="shared" si="652"/>
        <v>0</v>
      </c>
      <c r="G134" s="347">
        <f t="shared" si="653"/>
        <v>0</v>
      </c>
      <c r="H134" s="328"/>
      <c r="I134" s="328"/>
      <c r="J134" s="328"/>
      <c r="K134" s="329"/>
      <c r="L134" s="329"/>
      <c r="M134" s="329"/>
      <c r="N134" s="328"/>
      <c r="O134" s="328"/>
      <c r="P134" s="328"/>
      <c r="Q134" s="329"/>
      <c r="R134" s="329"/>
      <c r="S134" s="329"/>
      <c r="T134" s="328"/>
      <c r="U134" s="328"/>
      <c r="V134" s="328"/>
      <c r="W134" s="329"/>
      <c r="X134" s="329"/>
      <c r="Y134" s="329"/>
      <c r="Z134" s="328"/>
      <c r="AA134" s="328"/>
      <c r="AB134" s="328"/>
      <c r="AC134" s="328"/>
      <c r="AD134" s="328"/>
      <c r="AE134" s="329"/>
      <c r="AF134" s="329"/>
      <c r="AG134" s="329"/>
      <c r="AH134" s="329"/>
      <c r="AI134" s="329"/>
      <c r="AJ134" s="328"/>
      <c r="AK134" s="328"/>
      <c r="AL134" s="328"/>
      <c r="AM134" s="328"/>
      <c r="AN134" s="328"/>
      <c r="AO134" s="329"/>
      <c r="AP134" s="329"/>
      <c r="AQ134" s="329"/>
      <c r="AR134" s="329"/>
      <c r="AS134" s="329"/>
      <c r="AT134" s="328"/>
      <c r="AU134" s="328"/>
      <c r="AV134" s="328"/>
      <c r="AW134" s="328"/>
      <c r="AX134" s="328"/>
      <c r="AY134" s="329"/>
      <c r="AZ134" s="329"/>
      <c r="BA134" s="329"/>
      <c r="BB134" s="446"/>
    </row>
    <row r="135" spans="1:54" ht="30" customHeight="1">
      <c r="A135" s="451"/>
      <c r="B135" s="446"/>
      <c r="C135" s="446"/>
      <c r="D135" s="302" t="s">
        <v>43</v>
      </c>
      <c r="E135" s="347">
        <f t="shared" si="651"/>
        <v>14491</v>
      </c>
      <c r="F135" s="347">
        <f t="shared" si="652"/>
        <v>14491</v>
      </c>
      <c r="G135" s="347">
        <f>F135/E135*100</f>
        <v>100</v>
      </c>
      <c r="H135" s="328"/>
      <c r="I135" s="328"/>
      <c r="J135" s="328"/>
      <c r="K135" s="329"/>
      <c r="L135" s="329"/>
      <c r="M135" s="329"/>
      <c r="N135" s="328">
        <v>3000</v>
      </c>
      <c r="O135" s="328">
        <v>3000</v>
      </c>
      <c r="P135" s="328"/>
      <c r="Q135" s="329"/>
      <c r="R135" s="329">
        <v>4000</v>
      </c>
      <c r="S135" s="329"/>
      <c r="T135" s="328"/>
      <c r="U135" s="328"/>
      <c r="V135" s="328"/>
      <c r="W135" s="329">
        <v>4000</v>
      </c>
      <c r="X135" s="329"/>
      <c r="Y135" s="329"/>
      <c r="Z135" s="328">
        <v>4000</v>
      </c>
      <c r="AA135" s="328"/>
      <c r="AB135" s="328"/>
      <c r="AC135" s="328">
        <v>4000</v>
      </c>
      <c r="AD135" s="328"/>
      <c r="AE135" s="329"/>
      <c r="AF135" s="329"/>
      <c r="AG135" s="329"/>
      <c r="AH135" s="329"/>
      <c r="AI135" s="329"/>
      <c r="AJ135" s="328"/>
      <c r="AK135" s="328"/>
      <c r="AL135" s="328"/>
      <c r="AM135" s="328"/>
      <c r="AN135" s="328"/>
      <c r="AO135" s="329"/>
      <c r="AP135" s="329"/>
      <c r="AQ135" s="329"/>
      <c r="AR135" s="329">
        <v>3491</v>
      </c>
      <c r="AS135" s="329"/>
      <c r="AT135" s="328">
        <v>3491</v>
      </c>
      <c r="AU135" s="328"/>
      <c r="AV135" s="328"/>
      <c r="AW135" s="328"/>
      <c r="AX135" s="328"/>
      <c r="AY135" s="329"/>
      <c r="AZ135" s="329"/>
      <c r="BA135" s="329"/>
      <c r="BB135" s="446"/>
    </row>
    <row r="136" spans="1:54" ht="21" hidden="1" customHeight="1">
      <c r="A136" s="450" t="s">
        <v>341</v>
      </c>
      <c r="B136" s="445" t="s">
        <v>342</v>
      </c>
      <c r="C136" s="445"/>
      <c r="D136" s="162" t="s">
        <v>41</v>
      </c>
      <c r="E136" s="347">
        <f t="shared" si="651"/>
        <v>0</v>
      </c>
      <c r="F136" s="347">
        <f t="shared" si="652"/>
        <v>0</v>
      </c>
      <c r="G136" s="347">
        <f t="shared" si="653"/>
        <v>0</v>
      </c>
      <c r="H136" s="328">
        <f t="shared" ref="H136:AN136" si="656">H137+H138</f>
        <v>0</v>
      </c>
      <c r="I136" s="328">
        <f t="shared" si="656"/>
        <v>0</v>
      </c>
      <c r="J136" s="328">
        <f t="shared" si="656"/>
        <v>0</v>
      </c>
      <c r="K136" s="329">
        <f t="shared" si="656"/>
        <v>0</v>
      </c>
      <c r="L136" s="329">
        <f t="shared" si="656"/>
        <v>0</v>
      </c>
      <c r="M136" s="329">
        <f t="shared" si="656"/>
        <v>0</v>
      </c>
      <c r="N136" s="328">
        <f t="shared" si="656"/>
        <v>0</v>
      </c>
      <c r="O136" s="328">
        <f t="shared" si="656"/>
        <v>0</v>
      </c>
      <c r="P136" s="328">
        <f t="shared" si="656"/>
        <v>0</v>
      </c>
      <c r="Q136" s="329">
        <f t="shared" si="656"/>
        <v>0</v>
      </c>
      <c r="R136" s="329">
        <f t="shared" si="656"/>
        <v>0</v>
      </c>
      <c r="S136" s="329">
        <f t="shared" si="656"/>
        <v>0</v>
      </c>
      <c r="T136" s="328">
        <f t="shared" si="656"/>
        <v>0</v>
      </c>
      <c r="U136" s="328">
        <f t="shared" si="656"/>
        <v>0</v>
      </c>
      <c r="V136" s="328">
        <f t="shared" si="656"/>
        <v>0</v>
      </c>
      <c r="W136" s="329">
        <f t="shared" si="656"/>
        <v>0</v>
      </c>
      <c r="X136" s="329">
        <f t="shared" si="656"/>
        <v>0</v>
      </c>
      <c r="Y136" s="329">
        <f t="shared" si="656"/>
        <v>0</v>
      </c>
      <c r="Z136" s="328">
        <f t="shared" si="656"/>
        <v>0</v>
      </c>
      <c r="AA136" s="328">
        <f t="shared" si="656"/>
        <v>0</v>
      </c>
      <c r="AB136" s="328">
        <f t="shared" si="656"/>
        <v>0</v>
      </c>
      <c r="AC136" s="328">
        <f t="shared" si="656"/>
        <v>0</v>
      </c>
      <c r="AD136" s="328">
        <f t="shared" si="656"/>
        <v>0</v>
      </c>
      <c r="AE136" s="329">
        <f t="shared" si="656"/>
        <v>0</v>
      </c>
      <c r="AF136" s="329">
        <f t="shared" si="656"/>
        <v>0</v>
      </c>
      <c r="AG136" s="329">
        <f t="shared" si="656"/>
        <v>0</v>
      </c>
      <c r="AH136" s="329">
        <f t="shared" si="656"/>
        <v>0</v>
      </c>
      <c r="AI136" s="329">
        <f t="shared" si="656"/>
        <v>0</v>
      </c>
      <c r="AJ136" s="328">
        <f t="shared" si="656"/>
        <v>0</v>
      </c>
      <c r="AK136" s="328">
        <f t="shared" si="656"/>
        <v>0</v>
      </c>
      <c r="AL136" s="328">
        <f t="shared" si="656"/>
        <v>0</v>
      </c>
      <c r="AM136" s="328">
        <f t="shared" si="656"/>
        <v>0</v>
      </c>
      <c r="AN136" s="328">
        <f t="shared" si="656"/>
        <v>0</v>
      </c>
      <c r="AO136" s="329">
        <f>AO137+AO138</f>
        <v>0</v>
      </c>
      <c r="AP136" s="329"/>
      <c r="AQ136" s="329"/>
      <c r="AR136" s="329">
        <f t="shared" ref="AR136:BA136" si="657">AR137+AR138</f>
        <v>0</v>
      </c>
      <c r="AS136" s="329">
        <f t="shared" si="657"/>
        <v>0</v>
      </c>
      <c r="AT136" s="328">
        <f t="shared" si="657"/>
        <v>0</v>
      </c>
      <c r="AU136" s="328">
        <f t="shared" si="657"/>
        <v>0</v>
      </c>
      <c r="AV136" s="328">
        <f t="shared" si="657"/>
        <v>0</v>
      </c>
      <c r="AW136" s="328">
        <f t="shared" si="657"/>
        <v>0</v>
      </c>
      <c r="AX136" s="328">
        <f t="shared" si="657"/>
        <v>0</v>
      </c>
      <c r="AY136" s="329">
        <f t="shared" si="657"/>
        <v>0</v>
      </c>
      <c r="AZ136" s="329">
        <f t="shared" si="657"/>
        <v>0</v>
      </c>
      <c r="BA136" s="329">
        <f t="shared" si="657"/>
        <v>0</v>
      </c>
      <c r="BB136" s="445"/>
    </row>
    <row r="137" spans="1:54" ht="42.75" hidden="1" customHeight="1">
      <c r="A137" s="451"/>
      <c r="B137" s="446"/>
      <c r="C137" s="446"/>
      <c r="D137" s="300" t="s">
        <v>2</v>
      </c>
      <c r="E137" s="347">
        <f t="shared" si="651"/>
        <v>0</v>
      </c>
      <c r="F137" s="347">
        <f t="shared" si="652"/>
        <v>0</v>
      </c>
      <c r="G137" s="347">
        <f t="shared" si="653"/>
        <v>0</v>
      </c>
      <c r="H137" s="328"/>
      <c r="I137" s="328"/>
      <c r="J137" s="328"/>
      <c r="K137" s="329"/>
      <c r="L137" s="329"/>
      <c r="M137" s="329"/>
      <c r="N137" s="328"/>
      <c r="O137" s="328"/>
      <c r="P137" s="328"/>
      <c r="Q137" s="329"/>
      <c r="R137" s="329"/>
      <c r="S137" s="329"/>
      <c r="T137" s="328"/>
      <c r="U137" s="328"/>
      <c r="V137" s="328"/>
      <c r="W137" s="329"/>
      <c r="X137" s="329"/>
      <c r="Y137" s="329"/>
      <c r="Z137" s="328"/>
      <c r="AA137" s="328"/>
      <c r="AB137" s="328"/>
      <c r="AC137" s="328"/>
      <c r="AD137" s="328"/>
      <c r="AE137" s="329"/>
      <c r="AF137" s="329"/>
      <c r="AG137" s="329"/>
      <c r="AH137" s="329"/>
      <c r="AI137" s="329"/>
      <c r="AJ137" s="328"/>
      <c r="AK137" s="328"/>
      <c r="AL137" s="328"/>
      <c r="AM137" s="328"/>
      <c r="AN137" s="328"/>
      <c r="AO137" s="329"/>
      <c r="AP137" s="329"/>
      <c r="AQ137" s="329"/>
      <c r="AR137" s="329"/>
      <c r="AS137" s="329"/>
      <c r="AT137" s="328"/>
      <c r="AU137" s="328"/>
      <c r="AV137" s="328"/>
      <c r="AW137" s="328"/>
      <c r="AX137" s="328"/>
      <c r="AY137" s="329"/>
      <c r="AZ137" s="329"/>
      <c r="BA137" s="329"/>
      <c r="BB137" s="446"/>
    </row>
    <row r="138" spans="1:54" ht="20.25" hidden="1" customHeight="1">
      <c r="A138" s="451"/>
      <c r="B138" s="446"/>
      <c r="C138" s="446"/>
      <c r="D138" s="302" t="s">
        <v>43</v>
      </c>
      <c r="E138" s="347">
        <f t="shared" si="651"/>
        <v>0</v>
      </c>
      <c r="F138" s="347">
        <f t="shared" si="652"/>
        <v>0</v>
      </c>
      <c r="G138" s="347">
        <f t="shared" si="653"/>
        <v>0</v>
      </c>
      <c r="H138" s="328"/>
      <c r="I138" s="328"/>
      <c r="J138" s="328"/>
      <c r="K138" s="329"/>
      <c r="L138" s="329"/>
      <c r="M138" s="329"/>
      <c r="N138" s="328"/>
      <c r="O138" s="328"/>
      <c r="P138" s="328"/>
      <c r="Q138" s="329"/>
      <c r="R138" s="329"/>
      <c r="S138" s="329"/>
      <c r="T138" s="328"/>
      <c r="U138" s="328"/>
      <c r="V138" s="328"/>
      <c r="W138" s="329"/>
      <c r="X138" s="329"/>
      <c r="Y138" s="329"/>
      <c r="Z138" s="328"/>
      <c r="AA138" s="328"/>
      <c r="AB138" s="328"/>
      <c r="AC138" s="328"/>
      <c r="AD138" s="328"/>
      <c r="AE138" s="329"/>
      <c r="AF138" s="329"/>
      <c r="AG138" s="329"/>
      <c r="AH138" s="329"/>
      <c r="AI138" s="329"/>
      <c r="AJ138" s="328"/>
      <c r="AK138" s="328"/>
      <c r="AL138" s="328"/>
      <c r="AM138" s="328"/>
      <c r="AN138" s="328"/>
      <c r="AO138" s="329"/>
      <c r="AP138" s="329"/>
      <c r="AQ138" s="329"/>
      <c r="AR138" s="329"/>
      <c r="AS138" s="329"/>
      <c r="AT138" s="328"/>
      <c r="AU138" s="328"/>
      <c r="AV138" s="328"/>
      <c r="AW138" s="328"/>
      <c r="AX138" s="328"/>
      <c r="AY138" s="329"/>
      <c r="AZ138" s="329"/>
      <c r="BA138" s="329"/>
      <c r="BB138" s="446"/>
    </row>
    <row r="139" spans="1:54" ht="28.95" hidden="1" customHeight="1">
      <c r="A139" s="450" t="s">
        <v>343</v>
      </c>
      <c r="B139" s="445" t="s">
        <v>344</v>
      </c>
      <c r="C139" s="445"/>
      <c r="D139" s="162" t="s">
        <v>41</v>
      </c>
      <c r="E139" s="347">
        <f t="shared" ref="E139:E141" si="658">H139+K139+N139+Q139+T139+W139+Z139+AE139+AJ139+AO139+AT139+AY139</f>
        <v>0</v>
      </c>
      <c r="F139" s="347">
        <f t="shared" ref="F139:F141" si="659">I139+L139+O139+R139+U139+X139+AC139+AH139+AM139+AR139+AW139+AZ139</f>
        <v>0</v>
      </c>
      <c r="G139" s="347">
        <f t="shared" ref="G139:G141" si="660">J139+M139+P139+S139+V139+Y139+AD139+AI139+AN139+AS139+AX139+BA139</f>
        <v>0</v>
      </c>
      <c r="H139" s="328">
        <f t="shared" ref="H139:AN139" si="661">H140+H141</f>
        <v>0</v>
      </c>
      <c r="I139" s="328">
        <f t="shared" si="661"/>
        <v>0</v>
      </c>
      <c r="J139" s="328">
        <f t="shared" si="661"/>
        <v>0</v>
      </c>
      <c r="K139" s="329">
        <f t="shared" si="661"/>
        <v>0</v>
      </c>
      <c r="L139" s="329">
        <f t="shared" si="661"/>
        <v>0</v>
      </c>
      <c r="M139" s="329">
        <f t="shared" si="661"/>
        <v>0</v>
      </c>
      <c r="N139" s="328">
        <f t="shared" si="661"/>
        <v>0</v>
      </c>
      <c r="O139" s="328">
        <f t="shared" si="661"/>
        <v>0</v>
      </c>
      <c r="P139" s="328">
        <f t="shared" si="661"/>
        <v>0</v>
      </c>
      <c r="Q139" s="329">
        <f t="shared" si="661"/>
        <v>0</v>
      </c>
      <c r="R139" s="329">
        <f t="shared" si="661"/>
        <v>0</v>
      </c>
      <c r="S139" s="329">
        <f t="shared" si="661"/>
        <v>0</v>
      </c>
      <c r="T139" s="328">
        <f t="shared" si="661"/>
        <v>0</v>
      </c>
      <c r="U139" s="328">
        <f t="shared" si="661"/>
        <v>0</v>
      </c>
      <c r="V139" s="328">
        <f t="shared" si="661"/>
        <v>0</v>
      </c>
      <c r="W139" s="329">
        <f t="shared" si="661"/>
        <v>0</v>
      </c>
      <c r="X139" s="329">
        <f t="shared" si="661"/>
        <v>0</v>
      </c>
      <c r="Y139" s="329">
        <f t="shared" si="661"/>
        <v>0</v>
      </c>
      <c r="Z139" s="328">
        <f t="shared" si="661"/>
        <v>0</v>
      </c>
      <c r="AA139" s="328">
        <f t="shared" si="661"/>
        <v>0</v>
      </c>
      <c r="AB139" s="328">
        <f t="shared" si="661"/>
        <v>0</v>
      </c>
      <c r="AC139" s="328">
        <f t="shared" si="661"/>
        <v>0</v>
      </c>
      <c r="AD139" s="328">
        <f t="shared" si="661"/>
        <v>0</v>
      </c>
      <c r="AE139" s="329">
        <f t="shared" si="661"/>
        <v>0</v>
      </c>
      <c r="AF139" s="329">
        <f t="shared" si="661"/>
        <v>0</v>
      </c>
      <c r="AG139" s="329">
        <f t="shared" si="661"/>
        <v>0</v>
      </c>
      <c r="AH139" s="329">
        <f t="shared" si="661"/>
        <v>0</v>
      </c>
      <c r="AI139" s="329">
        <f t="shared" si="661"/>
        <v>0</v>
      </c>
      <c r="AJ139" s="328">
        <f t="shared" si="661"/>
        <v>0</v>
      </c>
      <c r="AK139" s="328">
        <f t="shared" si="661"/>
        <v>0</v>
      </c>
      <c r="AL139" s="328">
        <f t="shared" si="661"/>
        <v>0</v>
      </c>
      <c r="AM139" s="328">
        <f t="shared" si="661"/>
        <v>0</v>
      </c>
      <c r="AN139" s="328">
        <f t="shared" si="661"/>
        <v>0</v>
      </c>
      <c r="AO139" s="329">
        <f>AO140+AO141</f>
        <v>0</v>
      </c>
      <c r="AP139" s="329"/>
      <c r="AQ139" s="329"/>
      <c r="AR139" s="329">
        <f t="shared" ref="AR139:BA139" si="662">AR140+AR141</f>
        <v>0</v>
      </c>
      <c r="AS139" s="329">
        <f t="shared" si="662"/>
        <v>0</v>
      </c>
      <c r="AT139" s="328">
        <f t="shared" si="662"/>
        <v>0</v>
      </c>
      <c r="AU139" s="328">
        <f t="shared" si="662"/>
        <v>0</v>
      </c>
      <c r="AV139" s="328">
        <f t="shared" si="662"/>
        <v>0</v>
      </c>
      <c r="AW139" s="328">
        <f t="shared" si="662"/>
        <v>0</v>
      </c>
      <c r="AX139" s="328">
        <f t="shared" si="662"/>
        <v>0</v>
      </c>
      <c r="AY139" s="329">
        <f t="shared" si="662"/>
        <v>0</v>
      </c>
      <c r="AZ139" s="329">
        <f t="shared" si="662"/>
        <v>0</v>
      </c>
      <c r="BA139" s="329">
        <f t="shared" si="662"/>
        <v>0</v>
      </c>
      <c r="BB139" s="484"/>
    </row>
    <row r="140" spans="1:54" ht="40.5" hidden="1" customHeight="1">
      <c r="A140" s="451"/>
      <c r="B140" s="446"/>
      <c r="C140" s="446"/>
      <c r="D140" s="300" t="s">
        <v>2</v>
      </c>
      <c r="E140" s="347">
        <f t="shared" si="658"/>
        <v>0</v>
      </c>
      <c r="F140" s="347">
        <f t="shared" si="659"/>
        <v>0</v>
      </c>
      <c r="G140" s="347">
        <f t="shared" si="660"/>
        <v>0</v>
      </c>
      <c r="H140" s="328"/>
      <c r="I140" s="328"/>
      <c r="J140" s="328"/>
      <c r="K140" s="329"/>
      <c r="L140" s="329"/>
      <c r="M140" s="329"/>
      <c r="N140" s="328"/>
      <c r="O140" s="328"/>
      <c r="P140" s="328"/>
      <c r="Q140" s="329"/>
      <c r="R140" s="329"/>
      <c r="S140" s="329"/>
      <c r="T140" s="328"/>
      <c r="U140" s="328"/>
      <c r="V140" s="328"/>
      <c r="W140" s="329"/>
      <c r="X140" s="329"/>
      <c r="Y140" s="329"/>
      <c r="Z140" s="328"/>
      <c r="AA140" s="328"/>
      <c r="AB140" s="328"/>
      <c r="AC140" s="328"/>
      <c r="AD140" s="328"/>
      <c r="AE140" s="329"/>
      <c r="AF140" s="329"/>
      <c r="AG140" s="329"/>
      <c r="AH140" s="329"/>
      <c r="AI140" s="329"/>
      <c r="AJ140" s="328"/>
      <c r="AK140" s="328"/>
      <c r="AL140" s="328"/>
      <c r="AM140" s="328"/>
      <c r="AN140" s="328"/>
      <c r="AO140" s="329"/>
      <c r="AP140" s="329"/>
      <c r="AQ140" s="329"/>
      <c r="AR140" s="329"/>
      <c r="AS140" s="329"/>
      <c r="AT140" s="328"/>
      <c r="AU140" s="328"/>
      <c r="AV140" s="328"/>
      <c r="AW140" s="328"/>
      <c r="AX140" s="328"/>
      <c r="AY140" s="329"/>
      <c r="AZ140" s="329"/>
      <c r="BA140" s="329"/>
      <c r="BB140" s="485"/>
    </row>
    <row r="141" spans="1:54" ht="36" hidden="1" customHeight="1">
      <c r="A141" s="451"/>
      <c r="B141" s="446"/>
      <c r="C141" s="446"/>
      <c r="D141" s="302" t="s">
        <v>43</v>
      </c>
      <c r="E141" s="347">
        <f t="shared" si="658"/>
        <v>0</v>
      </c>
      <c r="F141" s="347">
        <f t="shared" si="659"/>
        <v>0</v>
      </c>
      <c r="G141" s="347">
        <f t="shared" si="660"/>
        <v>0</v>
      </c>
      <c r="H141" s="328"/>
      <c r="I141" s="328"/>
      <c r="J141" s="328"/>
      <c r="K141" s="329"/>
      <c r="L141" s="329"/>
      <c r="M141" s="329"/>
      <c r="N141" s="328"/>
      <c r="O141" s="328"/>
      <c r="P141" s="328"/>
      <c r="Q141" s="329"/>
      <c r="R141" s="329"/>
      <c r="S141" s="329"/>
      <c r="T141" s="328"/>
      <c r="U141" s="328"/>
      <c r="V141" s="328"/>
      <c r="W141" s="329"/>
      <c r="X141" s="329"/>
      <c r="Y141" s="329"/>
      <c r="Z141" s="328"/>
      <c r="AA141" s="328"/>
      <c r="AB141" s="328"/>
      <c r="AC141" s="328"/>
      <c r="AD141" s="328"/>
      <c r="AE141" s="329"/>
      <c r="AF141" s="329"/>
      <c r="AG141" s="329"/>
      <c r="AH141" s="329"/>
      <c r="AI141" s="329"/>
      <c r="AJ141" s="328"/>
      <c r="AK141" s="328"/>
      <c r="AL141" s="328"/>
      <c r="AM141" s="328"/>
      <c r="AN141" s="328"/>
      <c r="AO141" s="329"/>
      <c r="AP141" s="329"/>
      <c r="AQ141" s="329"/>
      <c r="AR141" s="329"/>
      <c r="AS141" s="329"/>
      <c r="AT141" s="328"/>
      <c r="AU141" s="328"/>
      <c r="AV141" s="328"/>
      <c r="AW141" s="328"/>
      <c r="AX141" s="328"/>
      <c r="AY141" s="329"/>
      <c r="AZ141" s="329"/>
      <c r="BA141" s="329"/>
      <c r="BB141" s="485"/>
    </row>
    <row r="142" spans="1:54" ht="28.95" customHeight="1">
      <c r="A142" s="533"/>
      <c r="B142" s="533" t="s">
        <v>271</v>
      </c>
      <c r="C142" s="533"/>
      <c r="D142" s="163" t="s">
        <v>41</v>
      </c>
      <c r="E142" s="304">
        <f>E143+E144</f>
        <v>96141</v>
      </c>
      <c r="F142" s="304">
        <f>F143+F144</f>
        <v>81781.16399999999</v>
      </c>
      <c r="G142" s="304">
        <f>F142/E142*100</f>
        <v>85.063775080350723</v>
      </c>
      <c r="H142" s="304">
        <f t="shared" ref="H142:I142" si="663">H143+H144</f>
        <v>7619.7910000000002</v>
      </c>
      <c r="I142" s="304">
        <f t="shared" si="663"/>
        <v>7619.6970000000001</v>
      </c>
      <c r="J142" s="304"/>
      <c r="K142" s="304">
        <f t="shared" ref="K142:L142" si="664">K143+K144</f>
        <v>4444.0750000000007</v>
      </c>
      <c r="L142" s="304">
        <f t="shared" si="664"/>
        <v>0</v>
      </c>
      <c r="M142" s="304"/>
      <c r="N142" s="304">
        <f t="shared" ref="N142:O142" si="665">N143+N144</f>
        <v>9602</v>
      </c>
      <c r="O142" s="304">
        <f t="shared" si="665"/>
        <v>16976.616000000002</v>
      </c>
      <c r="P142" s="304"/>
      <c r="Q142" s="304">
        <f t="shared" ref="Q142:R142" si="666">Q143+Q144</f>
        <v>4272</v>
      </c>
      <c r="R142" s="304">
        <f t="shared" si="666"/>
        <v>9690.3379999999997</v>
      </c>
      <c r="S142" s="304"/>
      <c r="T142" s="304">
        <f t="shared" ref="T142:U142" si="667">T143+T144</f>
        <v>3877.8</v>
      </c>
      <c r="U142" s="304">
        <f t="shared" si="667"/>
        <v>5882.6729999999998</v>
      </c>
      <c r="V142" s="304"/>
      <c r="W142" s="304">
        <f t="shared" ref="W142:X142" si="668">W143+W144</f>
        <v>8396.405999999999</v>
      </c>
      <c r="X142" s="304">
        <f t="shared" si="668"/>
        <v>6503.7239999999993</v>
      </c>
      <c r="Y142" s="304"/>
      <c r="Z142" s="304">
        <f t="shared" ref="Z142:AC142" si="669">Z143+Z144</f>
        <v>12126.987000000001</v>
      </c>
      <c r="AA142" s="304">
        <f t="shared" si="669"/>
        <v>0</v>
      </c>
      <c r="AB142" s="304">
        <f t="shared" si="669"/>
        <v>0</v>
      </c>
      <c r="AC142" s="304">
        <f t="shared" si="669"/>
        <v>12126.987000000001</v>
      </c>
      <c r="AD142" s="304"/>
      <c r="AE142" s="304">
        <f t="shared" ref="AE142:AH142" si="670">AE143+AE144</f>
        <v>7904.1809999999996</v>
      </c>
      <c r="AF142" s="304">
        <f t="shared" si="670"/>
        <v>0</v>
      </c>
      <c r="AG142" s="304">
        <f t="shared" si="670"/>
        <v>0</v>
      </c>
      <c r="AH142" s="304">
        <f t="shared" si="670"/>
        <v>7810.9809999999998</v>
      </c>
      <c r="AI142" s="304"/>
      <c r="AJ142" s="304">
        <f t="shared" ref="AJ142:AM142" si="671">AJ143+AJ144</f>
        <v>0</v>
      </c>
      <c r="AK142" s="304">
        <f t="shared" si="671"/>
        <v>0</v>
      </c>
      <c r="AL142" s="304">
        <f t="shared" si="671"/>
        <v>0</v>
      </c>
      <c r="AM142" s="304">
        <f t="shared" si="671"/>
        <v>1000</v>
      </c>
      <c r="AN142" s="304"/>
      <c r="AO142" s="304">
        <f t="shared" ref="AO142:AR142" si="672">AO143+AO144</f>
        <v>10422.906999999999</v>
      </c>
      <c r="AP142" s="304">
        <f t="shared" si="672"/>
        <v>0</v>
      </c>
      <c r="AQ142" s="304">
        <f t="shared" si="672"/>
        <v>0</v>
      </c>
      <c r="AR142" s="304">
        <f t="shared" si="672"/>
        <v>14170.148000000001</v>
      </c>
      <c r="AS142" s="304"/>
      <c r="AT142" s="304">
        <f t="shared" ref="AT142:AW142" si="673">AT143+AT144</f>
        <v>8943</v>
      </c>
      <c r="AU142" s="304">
        <f t="shared" si="673"/>
        <v>0</v>
      </c>
      <c r="AV142" s="304">
        <f t="shared" si="673"/>
        <v>0</v>
      </c>
      <c r="AW142" s="304">
        <f t="shared" si="673"/>
        <v>0</v>
      </c>
      <c r="AX142" s="304"/>
      <c r="AY142" s="304">
        <f t="shared" ref="AY142:AZ142" si="674">AY143+AY144</f>
        <v>18531.852999999999</v>
      </c>
      <c r="AZ142" s="304">
        <f t="shared" si="674"/>
        <v>0</v>
      </c>
      <c r="BA142" s="304"/>
      <c r="BB142" s="330"/>
    </row>
    <row r="143" spans="1:54" ht="28.95" customHeight="1">
      <c r="A143" s="533"/>
      <c r="B143" s="533"/>
      <c r="C143" s="533"/>
      <c r="D143" s="305" t="s">
        <v>2</v>
      </c>
      <c r="E143" s="304">
        <f>E98+E111+E123+E127+E131</f>
        <v>79640</v>
      </c>
      <c r="F143" s="304">
        <f>F98+F111+F123+F127+F131</f>
        <v>65340.025999999991</v>
      </c>
      <c r="G143" s="304">
        <f>F143/E143*100</f>
        <v>82.044231541938714</v>
      </c>
      <c r="H143" s="304">
        <f t="shared" ref="H143:I143" si="675">H98+H111+H123+H127+H131</f>
        <v>7619.7910000000002</v>
      </c>
      <c r="I143" s="304">
        <f t="shared" si="675"/>
        <v>7619.6970000000001</v>
      </c>
      <c r="J143" s="304"/>
      <c r="K143" s="304">
        <f t="shared" ref="K143:L143" si="676">K98+K111+K123+K127+K131</f>
        <v>3444.0750000000003</v>
      </c>
      <c r="L143" s="304">
        <f t="shared" si="676"/>
        <v>0</v>
      </c>
      <c r="M143" s="304"/>
      <c r="N143" s="304">
        <f t="shared" ref="N143:O143" si="677">N98+N111+N123+N127+N131</f>
        <v>6602</v>
      </c>
      <c r="O143" s="304">
        <f t="shared" si="677"/>
        <v>13976.616</v>
      </c>
      <c r="P143" s="304"/>
      <c r="Q143" s="304">
        <f t="shared" ref="Q143:R143" si="678">Q98+Q111+Q123+Q127+Q131</f>
        <v>3972</v>
      </c>
      <c r="R143" s="304">
        <f t="shared" si="678"/>
        <v>5410.0219999999999</v>
      </c>
      <c r="S143" s="304"/>
      <c r="T143" s="304">
        <f t="shared" ref="T143:U143" si="679">T98+T111+T123+T127+T131</f>
        <v>3877.8</v>
      </c>
      <c r="U143" s="304">
        <f t="shared" si="679"/>
        <v>5882.6729999999998</v>
      </c>
      <c r="V143" s="304"/>
      <c r="W143" s="304">
        <f t="shared" ref="W143:X143" si="680">W98+W111+W123+W127+W131</f>
        <v>4396.4059999999999</v>
      </c>
      <c r="X143" s="304">
        <f t="shared" si="680"/>
        <v>6503.7239999999993</v>
      </c>
      <c r="Y143" s="304"/>
      <c r="Z143" s="304">
        <f t="shared" ref="Z143:AC143" si="681">Z98+Z111+Z123+Z127+Z131</f>
        <v>8126.9870000000001</v>
      </c>
      <c r="AA143" s="304">
        <f t="shared" si="681"/>
        <v>0</v>
      </c>
      <c r="AB143" s="304">
        <f t="shared" si="681"/>
        <v>0</v>
      </c>
      <c r="AC143" s="304">
        <f t="shared" si="681"/>
        <v>8126.9870000000001</v>
      </c>
      <c r="AD143" s="304"/>
      <c r="AE143" s="304">
        <f t="shared" ref="AE143:AH143" si="682">AE98+AE111+AE123+AE127+AE131</f>
        <v>7653.0879999999997</v>
      </c>
      <c r="AF143" s="304">
        <f t="shared" si="682"/>
        <v>0</v>
      </c>
      <c r="AG143" s="304">
        <f t="shared" si="682"/>
        <v>0</v>
      </c>
      <c r="AH143" s="304">
        <f t="shared" si="682"/>
        <v>7559.8879999999999</v>
      </c>
      <c r="AI143" s="304"/>
      <c r="AJ143" s="304">
        <f t="shared" ref="AJ143:AM143" si="683">AJ98+AJ111+AJ123+AJ127+AJ131</f>
        <v>0</v>
      </c>
      <c r="AK143" s="304">
        <f t="shared" si="683"/>
        <v>0</v>
      </c>
      <c r="AL143" s="304">
        <f t="shared" si="683"/>
        <v>0</v>
      </c>
      <c r="AM143" s="304">
        <f t="shared" si="683"/>
        <v>0</v>
      </c>
      <c r="AN143" s="304"/>
      <c r="AO143" s="304">
        <f t="shared" ref="AO143:AR143" si="684">AO98+AO111+AO123+AO127+AO131</f>
        <v>9964</v>
      </c>
      <c r="AP143" s="304">
        <f t="shared" si="684"/>
        <v>0</v>
      </c>
      <c r="AQ143" s="304">
        <f t="shared" si="684"/>
        <v>0</v>
      </c>
      <c r="AR143" s="304">
        <f t="shared" si="684"/>
        <v>10260.419</v>
      </c>
      <c r="AS143" s="304"/>
      <c r="AT143" s="304">
        <f t="shared" ref="AT143:AW143" si="685">AT98+AT111+AT123+AT127+AT131</f>
        <v>5452</v>
      </c>
      <c r="AU143" s="304">
        <f t="shared" si="685"/>
        <v>0</v>
      </c>
      <c r="AV143" s="304">
        <f t="shared" si="685"/>
        <v>0</v>
      </c>
      <c r="AW143" s="304">
        <f t="shared" si="685"/>
        <v>0</v>
      </c>
      <c r="AX143" s="304"/>
      <c r="AY143" s="304">
        <f t="shared" ref="AY143:AZ143" si="686">AY98+AY111+AY123+AY127+AY131</f>
        <v>18531.852999999999</v>
      </c>
      <c r="AZ143" s="304">
        <f t="shared" si="686"/>
        <v>0</v>
      </c>
      <c r="BA143" s="304"/>
      <c r="BB143" s="330"/>
    </row>
    <row r="144" spans="1:54" ht="15" customHeight="1">
      <c r="A144" s="533"/>
      <c r="B144" s="533"/>
      <c r="C144" s="533"/>
      <c r="D144" s="305" t="s">
        <v>43</v>
      </c>
      <c r="E144" s="304">
        <f>E99+E112+E132</f>
        <v>16501</v>
      </c>
      <c r="F144" s="304">
        <f>F99+F112+F132</f>
        <v>16441.137999999999</v>
      </c>
      <c r="G144" s="304">
        <f>F144/E144*100</f>
        <v>99.637221986546265</v>
      </c>
      <c r="H144" s="304">
        <f t="shared" ref="H144:I144" si="687">H99+H112+H132</f>
        <v>0</v>
      </c>
      <c r="I144" s="304">
        <f t="shared" si="687"/>
        <v>0</v>
      </c>
      <c r="J144" s="304"/>
      <c r="K144" s="304">
        <f t="shared" ref="K144" si="688">K99+K112+K132</f>
        <v>1000</v>
      </c>
      <c r="L144" s="304">
        <f t="shared" ref="L144" si="689">L99+L112+L132</f>
        <v>0</v>
      </c>
      <c r="M144" s="304"/>
      <c r="N144" s="304">
        <f t="shared" ref="N144:O144" si="690">N99+N112+N132</f>
        <v>3000</v>
      </c>
      <c r="O144" s="304">
        <f t="shared" si="690"/>
        <v>3000</v>
      </c>
      <c r="P144" s="304"/>
      <c r="Q144" s="304">
        <f t="shared" ref="Q144:R144" si="691">Q99+Q112+Q132</f>
        <v>300</v>
      </c>
      <c r="R144" s="304">
        <f t="shared" si="691"/>
        <v>4280.3159999999998</v>
      </c>
      <c r="S144" s="304"/>
      <c r="T144" s="304">
        <f t="shared" ref="T144:U144" si="692">T99+T112+T132</f>
        <v>0</v>
      </c>
      <c r="U144" s="304">
        <f t="shared" si="692"/>
        <v>0</v>
      </c>
      <c r="V144" s="304"/>
      <c r="W144" s="304">
        <f t="shared" ref="W144:X144" si="693">W99+W112+W132</f>
        <v>4000</v>
      </c>
      <c r="X144" s="304">
        <f t="shared" si="693"/>
        <v>0</v>
      </c>
      <c r="Y144" s="304"/>
      <c r="Z144" s="304">
        <f t="shared" ref="Z144:AC144" si="694">Z99+Z112+Z132</f>
        <v>4000</v>
      </c>
      <c r="AA144" s="304">
        <f t="shared" si="694"/>
        <v>0</v>
      </c>
      <c r="AB144" s="304">
        <f t="shared" si="694"/>
        <v>0</v>
      </c>
      <c r="AC144" s="304">
        <f t="shared" si="694"/>
        <v>4000</v>
      </c>
      <c r="AD144" s="304"/>
      <c r="AE144" s="304">
        <f t="shared" ref="AE144:AH144" si="695">AE99+AE112+AE132</f>
        <v>251.09299999999999</v>
      </c>
      <c r="AF144" s="304">
        <f t="shared" si="695"/>
        <v>0</v>
      </c>
      <c r="AG144" s="304">
        <f t="shared" si="695"/>
        <v>0</v>
      </c>
      <c r="AH144" s="304">
        <f t="shared" si="695"/>
        <v>251.09299999999999</v>
      </c>
      <c r="AI144" s="304"/>
      <c r="AJ144" s="304">
        <f t="shared" ref="AJ144:AM144" si="696">AJ99+AJ112+AJ132</f>
        <v>0</v>
      </c>
      <c r="AK144" s="304">
        <f t="shared" si="696"/>
        <v>0</v>
      </c>
      <c r="AL144" s="304">
        <f t="shared" si="696"/>
        <v>0</v>
      </c>
      <c r="AM144" s="304">
        <f t="shared" si="696"/>
        <v>1000</v>
      </c>
      <c r="AN144" s="304"/>
      <c r="AO144" s="304">
        <f t="shared" ref="AO144:AR144" si="697">AO99+AO112+AO132</f>
        <v>458.90699999999998</v>
      </c>
      <c r="AP144" s="304">
        <f t="shared" si="697"/>
        <v>0</v>
      </c>
      <c r="AQ144" s="304">
        <f t="shared" si="697"/>
        <v>0</v>
      </c>
      <c r="AR144" s="304">
        <f t="shared" si="697"/>
        <v>3909.7290000000003</v>
      </c>
      <c r="AS144" s="304"/>
      <c r="AT144" s="304">
        <f t="shared" ref="AT144:AW144" si="698">AT99+AT112+AT132</f>
        <v>3491</v>
      </c>
      <c r="AU144" s="304">
        <f t="shared" si="698"/>
        <v>0</v>
      </c>
      <c r="AV144" s="304">
        <f t="shared" si="698"/>
        <v>0</v>
      </c>
      <c r="AW144" s="304">
        <f t="shared" si="698"/>
        <v>0</v>
      </c>
      <c r="AX144" s="304"/>
      <c r="AY144" s="304">
        <f t="shared" ref="AY144:AZ144" si="699">AY99+AY112+AY132</f>
        <v>0</v>
      </c>
      <c r="AZ144" s="304">
        <f t="shared" si="699"/>
        <v>0</v>
      </c>
      <c r="BA144" s="304"/>
      <c r="BB144" s="330"/>
    </row>
    <row r="145" spans="1:54" ht="39.75" customHeight="1">
      <c r="A145" s="533"/>
      <c r="B145" s="533"/>
      <c r="C145" s="533"/>
      <c r="D145" s="331" t="s">
        <v>325</v>
      </c>
      <c r="E145" s="304">
        <f>E100</f>
        <v>1000</v>
      </c>
      <c r="F145" s="304">
        <f>F100</f>
        <v>1000</v>
      </c>
      <c r="G145" s="304"/>
      <c r="H145" s="304">
        <f t="shared" ref="H145:I145" si="700">H100</f>
        <v>0</v>
      </c>
      <c r="I145" s="304">
        <f t="shared" si="700"/>
        <v>0</v>
      </c>
      <c r="J145" s="304"/>
      <c r="K145" s="304">
        <f t="shared" ref="K145:L145" si="701">K100</f>
        <v>1000</v>
      </c>
      <c r="L145" s="304">
        <f t="shared" si="701"/>
        <v>0</v>
      </c>
      <c r="M145" s="304"/>
      <c r="N145" s="304">
        <f t="shared" ref="N145:O145" si="702">N100</f>
        <v>0</v>
      </c>
      <c r="O145" s="304">
        <f t="shared" si="702"/>
        <v>0</v>
      </c>
      <c r="P145" s="304"/>
      <c r="Q145" s="304">
        <f t="shared" ref="Q145:R145" si="703">Q100</f>
        <v>0</v>
      </c>
      <c r="R145" s="304">
        <f t="shared" si="703"/>
        <v>0</v>
      </c>
      <c r="S145" s="304"/>
      <c r="T145" s="304">
        <f t="shared" ref="T145:U145" si="704">T100</f>
        <v>0</v>
      </c>
      <c r="U145" s="304">
        <f t="shared" si="704"/>
        <v>0</v>
      </c>
      <c r="V145" s="304"/>
      <c r="W145" s="304">
        <f t="shared" ref="W145:X145" si="705">W100</f>
        <v>0</v>
      </c>
      <c r="X145" s="304">
        <f t="shared" si="705"/>
        <v>0</v>
      </c>
      <c r="Y145" s="304"/>
      <c r="Z145" s="304">
        <f t="shared" ref="Z145:AC145" si="706">Z100</f>
        <v>0</v>
      </c>
      <c r="AA145" s="304">
        <f t="shared" si="706"/>
        <v>0</v>
      </c>
      <c r="AB145" s="304">
        <f t="shared" si="706"/>
        <v>0</v>
      </c>
      <c r="AC145" s="304">
        <f t="shared" si="706"/>
        <v>0</v>
      </c>
      <c r="AD145" s="304"/>
      <c r="AE145" s="304">
        <f t="shared" ref="AE145:AH145" si="707">AE100</f>
        <v>0</v>
      </c>
      <c r="AF145" s="304">
        <f t="shared" si="707"/>
        <v>0</v>
      </c>
      <c r="AG145" s="304">
        <f t="shared" si="707"/>
        <v>0</v>
      </c>
      <c r="AH145" s="304">
        <f t="shared" si="707"/>
        <v>0</v>
      </c>
      <c r="AI145" s="304"/>
      <c r="AJ145" s="304">
        <f t="shared" ref="AJ145:AM145" si="708">AJ100</f>
        <v>0</v>
      </c>
      <c r="AK145" s="304">
        <f t="shared" si="708"/>
        <v>0</v>
      </c>
      <c r="AL145" s="304">
        <f t="shared" si="708"/>
        <v>0</v>
      </c>
      <c r="AM145" s="304">
        <f t="shared" si="708"/>
        <v>1000</v>
      </c>
      <c r="AN145" s="304"/>
      <c r="AO145" s="304">
        <f t="shared" ref="AO145:AR145" si="709">AO100</f>
        <v>0</v>
      </c>
      <c r="AP145" s="304">
        <f t="shared" si="709"/>
        <v>0</v>
      </c>
      <c r="AQ145" s="304">
        <f t="shared" si="709"/>
        <v>0</v>
      </c>
      <c r="AR145" s="304">
        <f t="shared" si="709"/>
        <v>0</v>
      </c>
      <c r="AS145" s="304"/>
      <c r="AT145" s="304">
        <f t="shared" ref="AT145:AW145" si="710">AT100</f>
        <v>0</v>
      </c>
      <c r="AU145" s="304">
        <f t="shared" si="710"/>
        <v>0</v>
      </c>
      <c r="AV145" s="304">
        <f t="shared" si="710"/>
        <v>0</v>
      </c>
      <c r="AW145" s="304">
        <f t="shared" si="710"/>
        <v>0</v>
      </c>
      <c r="AX145" s="304"/>
      <c r="AY145" s="304">
        <f t="shared" ref="AY145:AZ145" si="711">AY100</f>
        <v>0</v>
      </c>
      <c r="AZ145" s="304">
        <f t="shared" si="711"/>
        <v>0</v>
      </c>
      <c r="BA145" s="304"/>
      <c r="BB145" s="330"/>
    </row>
    <row r="146" spans="1:54" ht="21.75" customHeight="1">
      <c r="A146" s="538"/>
      <c r="B146" s="445" t="s">
        <v>276</v>
      </c>
      <c r="C146" s="445"/>
      <c r="D146" s="162" t="s">
        <v>41</v>
      </c>
      <c r="E146" s="212"/>
      <c r="F146" s="212"/>
      <c r="G146" s="212"/>
      <c r="H146" s="214"/>
      <c r="I146" s="214"/>
      <c r="J146" s="214"/>
      <c r="K146" s="211"/>
      <c r="L146" s="211"/>
      <c r="M146" s="211"/>
      <c r="N146" s="214"/>
      <c r="O146" s="214"/>
      <c r="P146" s="214"/>
      <c r="Q146" s="211"/>
      <c r="R146" s="211"/>
      <c r="S146" s="211"/>
      <c r="T146" s="214"/>
      <c r="U146" s="214"/>
      <c r="V146" s="214"/>
      <c r="W146" s="211"/>
      <c r="X146" s="211"/>
      <c r="Y146" s="211"/>
      <c r="Z146" s="214"/>
      <c r="AA146" s="214"/>
      <c r="AB146" s="214"/>
      <c r="AC146" s="214"/>
      <c r="AD146" s="214"/>
      <c r="AE146" s="211"/>
      <c r="AF146" s="211"/>
      <c r="AG146" s="211"/>
      <c r="AH146" s="211"/>
      <c r="AI146" s="211"/>
      <c r="AJ146" s="214"/>
      <c r="AK146" s="214"/>
      <c r="AL146" s="214"/>
      <c r="AM146" s="214"/>
      <c r="AN146" s="214"/>
      <c r="AO146" s="211"/>
      <c r="AP146" s="211"/>
      <c r="AQ146" s="211"/>
      <c r="AR146" s="211"/>
      <c r="AS146" s="211"/>
      <c r="AT146" s="214"/>
      <c r="AU146" s="214"/>
      <c r="AV146" s="214"/>
      <c r="AW146" s="214"/>
      <c r="AX146" s="214"/>
      <c r="AY146" s="211"/>
      <c r="AZ146" s="211"/>
      <c r="BA146" s="211"/>
      <c r="BB146" s="332"/>
    </row>
    <row r="147" spans="1:54" ht="42.75" customHeight="1">
      <c r="A147" s="539"/>
      <c r="B147" s="446"/>
      <c r="C147" s="446"/>
      <c r="D147" s="300" t="s">
        <v>2</v>
      </c>
      <c r="E147" s="212"/>
      <c r="F147" s="212"/>
      <c r="G147" s="212"/>
      <c r="H147" s="214"/>
      <c r="I147" s="214"/>
      <c r="J147" s="214"/>
      <c r="K147" s="211"/>
      <c r="L147" s="211"/>
      <c r="M147" s="211"/>
      <c r="N147" s="214"/>
      <c r="O147" s="214"/>
      <c r="P147" s="214"/>
      <c r="Q147" s="211"/>
      <c r="R147" s="211"/>
      <c r="S147" s="211"/>
      <c r="T147" s="214"/>
      <c r="U147" s="214"/>
      <c r="V147" s="214"/>
      <c r="W147" s="211"/>
      <c r="X147" s="211"/>
      <c r="Y147" s="211"/>
      <c r="Z147" s="214"/>
      <c r="AA147" s="214"/>
      <c r="AB147" s="214"/>
      <c r="AC147" s="214"/>
      <c r="AD147" s="214"/>
      <c r="AE147" s="211"/>
      <c r="AF147" s="211"/>
      <c r="AG147" s="211"/>
      <c r="AH147" s="211"/>
      <c r="AI147" s="211"/>
      <c r="AJ147" s="214"/>
      <c r="AK147" s="214"/>
      <c r="AL147" s="214"/>
      <c r="AM147" s="214"/>
      <c r="AN147" s="214"/>
      <c r="AO147" s="211"/>
      <c r="AP147" s="211"/>
      <c r="AQ147" s="211"/>
      <c r="AR147" s="211"/>
      <c r="AS147" s="211"/>
      <c r="AT147" s="214"/>
      <c r="AU147" s="214"/>
      <c r="AV147" s="214"/>
      <c r="AW147" s="214"/>
      <c r="AX147" s="214"/>
      <c r="AY147" s="211"/>
      <c r="AZ147" s="211"/>
      <c r="BA147" s="211"/>
      <c r="BB147" s="332"/>
    </row>
    <row r="148" spans="1:54" ht="31.5" customHeight="1">
      <c r="A148" s="539"/>
      <c r="B148" s="446"/>
      <c r="C148" s="446"/>
      <c r="D148" s="300" t="s">
        <v>43</v>
      </c>
      <c r="E148" s="212"/>
      <c r="F148" s="212"/>
      <c r="G148" s="212"/>
      <c r="H148" s="214"/>
      <c r="I148" s="214"/>
      <c r="J148" s="214"/>
      <c r="K148" s="211"/>
      <c r="L148" s="211"/>
      <c r="M148" s="211"/>
      <c r="N148" s="214"/>
      <c r="O148" s="214"/>
      <c r="P148" s="214"/>
      <c r="Q148" s="211"/>
      <c r="R148" s="211"/>
      <c r="S148" s="211"/>
      <c r="T148" s="214"/>
      <c r="U148" s="214"/>
      <c r="V148" s="214"/>
      <c r="W148" s="211"/>
      <c r="X148" s="211"/>
      <c r="Y148" s="211"/>
      <c r="Z148" s="214"/>
      <c r="AA148" s="214"/>
      <c r="AB148" s="214"/>
      <c r="AC148" s="214"/>
      <c r="AD148" s="214"/>
      <c r="AE148" s="211"/>
      <c r="AF148" s="211"/>
      <c r="AG148" s="211"/>
      <c r="AH148" s="211"/>
      <c r="AI148" s="211"/>
      <c r="AJ148" s="214"/>
      <c r="AK148" s="214"/>
      <c r="AL148" s="214"/>
      <c r="AM148" s="214"/>
      <c r="AN148" s="214"/>
      <c r="AO148" s="211"/>
      <c r="AP148" s="211"/>
      <c r="AQ148" s="211"/>
      <c r="AR148" s="211"/>
      <c r="AS148" s="211"/>
      <c r="AT148" s="214"/>
      <c r="AU148" s="214"/>
      <c r="AV148" s="214"/>
      <c r="AW148" s="214"/>
      <c r="AX148" s="214"/>
      <c r="AY148" s="211"/>
      <c r="AZ148" s="211"/>
      <c r="BA148" s="211"/>
      <c r="BB148" s="332"/>
    </row>
    <row r="149" spans="1:54" ht="29.25" customHeight="1">
      <c r="A149" s="540"/>
      <c r="B149" s="541"/>
      <c r="C149" s="541"/>
      <c r="D149" s="333" t="s">
        <v>325</v>
      </c>
      <c r="E149" s="212"/>
      <c r="F149" s="212"/>
      <c r="G149" s="212"/>
      <c r="H149" s="214"/>
      <c r="I149" s="214"/>
      <c r="J149" s="214"/>
      <c r="K149" s="211"/>
      <c r="L149" s="211"/>
      <c r="M149" s="211"/>
      <c r="N149" s="214"/>
      <c r="O149" s="214"/>
      <c r="P149" s="214"/>
      <c r="Q149" s="211"/>
      <c r="R149" s="211"/>
      <c r="S149" s="211"/>
      <c r="T149" s="214"/>
      <c r="U149" s="214"/>
      <c r="V149" s="214"/>
      <c r="W149" s="211"/>
      <c r="X149" s="211"/>
      <c r="Y149" s="211"/>
      <c r="Z149" s="214"/>
      <c r="AA149" s="214"/>
      <c r="AB149" s="214"/>
      <c r="AC149" s="214"/>
      <c r="AD149" s="214"/>
      <c r="AE149" s="211"/>
      <c r="AF149" s="211"/>
      <c r="AG149" s="211"/>
      <c r="AH149" s="211"/>
      <c r="AI149" s="211"/>
      <c r="AJ149" s="214"/>
      <c r="AK149" s="214"/>
      <c r="AL149" s="214"/>
      <c r="AM149" s="214"/>
      <c r="AN149" s="214"/>
      <c r="AO149" s="211"/>
      <c r="AP149" s="211"/>
      <c r="AQ149" s="211"/>
      <c r="AR149" s="211"/>
      <c r="AS149" s="211"/>
      <c r="AT149" s="214"/>
      <c r="AU149" s="214"/>
      <c r="AV149" s="214"/>
      <c r="AW149" s="214"/>
      <c r="AX149" s="214"/>
      <c r="AY149" s="211"/>
      <c r="AZ149" s="211"/>
      <c r="BA149" s="211"/>
      <c r="BB149" s="332"/>
    </row>
    <row r="150" spans="1:54" ht="24.75" customHeight="1">
      <c r="A150" s="534" t="s">
        <v>345</v>
      </c>
      <c r="B150" s="535"/>
      <c r="C150" s="535"/>
      <c r="D150" s="535"/>
      <c r="E150" s="535"/>
      <c r="F150" s="535"/>
      <c r="G150" s="535"/>
      <c r="H150" s="535"/>
      <c r="I150" s="535"/>
      <c r="J150" s="535"/>
      <c r="K150" s="535"/>
      <c r="L150" s="535"/>
      <c r="M150" s="535"/>
      <c r="N150" s="535"/>
      <c r="O150" s="535"/>
      <c r="P150" s="535"/>
      <c r="Q150" s="535"/>
      <c r="R150" s="535"/>
      <c r="S150" s="535"/>
      <c r="T150" s="535"/>
      <c r="U150" s="535"/>
      <c r="V150" s="535"/>
      <c r="W150" s="535"/>
      <c r="X150" s="535"/>
      <c r="Y150" s="535"/>
      <c r="Z150" s="535"/>
      <c r="AA150" s="535"/>
      <c r="AB150" s="535"/>
      <c r="AC150" s="535"/>
      <c r="AD150" s="535"/>
      <c r="AE150" s="535"/>
      <c r="AF150" s="535"/>
      <c r="AG150" s="535"/>
      <c r="AH150" s="535"/>
      <c r="AI150" s="535"/>
      <c r="AJ150" s="535"/>
      <c r="AK150" s="535"/>
      <c r="AL150" s="535"/>
      <c r="AM150" s="535"/>
      <c r="AN150" s="535"/>
      <c r="AO150" s="535"/>
      <c r="AP150" s="535"/>
      <c r="AQ150" s="535"/>
      <c r="AR150" s="535"/>
      <c r="AS150" s="535"/>
      <c r="AT150" s="535"/>
      <c r="AU150" s="535"/>
      <c r="AV150" s="535"/>
      <c r="AW150" s="535"/>
      <c r="AX150" s="535"/>
      <c r="AY150" s="535"/>
      <c r="AZ150" s="535"/>
      <c r="BA150" s="535"/>
      <c r="BB150" s="536"/>
    </row>
    <row r="151" spans="1:54" ht="28.95" customHeight="1">
      <c r="A151" s="449" t="s">
        <v>16</v>
      </c>
      <c r="B151" s="449" t="s">
        <v>346</v>
      </c>
      <c r="C151" s="449" t="s">
        <v>348</v>
      </c>
      <c r="D151" s="161" t="s">
        <v>41</v>
      </c>
      <c r="E151" s="320">
        <f t="shared" ref="E151:AT151" si="712">E153</f>
        <v>15</v>
      </c>
      <c r="F151" s="320">
        <f t="shared" si="712"/>
        <v>15</v>
      </c>
      <c r="G151" s="320">
        <f t="shared" si="712"/>
        <v>0</v>
      </c>
      <c r="H151" s="320">
        <f t="shared" si="712"/>
        <v>0</v>
      </c>
      <c r="I151" s="320">
        <f t="shared" si="712"/>
        <v>0</v>
      </c>
      <c r="J151" s="320">
        <f t="shared" si="712"/>
        <v>0</v>
      </c>
      <c r="K151" s="320">
        <f t="shared" si="712"/>
        <v>0</v>
      </c>
      <c r="L151" s="320">
        <f t="shared" si="712"/>
        <v>0</v>
      </c>
      <c r="M151" s="320">
        <f t="shared" si="712"/>
        <v>0</v>
      </c>
      <c r="N151" s="320">
        <f t="shared" si="712"/>
        <v>15</v>
      </c>
      <c r="O151" s="320">
        <f t="shared" si="712"/>
        <v>15</v>
      </c>
      <c r="P151" s="298">
        <f t="shared" si="712"/>
        <v>0</v>
      </c>
      <c r="Q151" s="298">
        <f t="shared" si="712"/>
        <v>0</v>
      </c>
      <c r="R151" s="298">
        <f t="shared" si="712"/>
        <v>0</v>
      </c>
      <c r="S151" s="298">
        <f t="shared" si="712"/>
        <v>0</v>
      </c>
      <c r="T151" s="298">
        <f t="shared" si="712"/>
        <v>0</v>
      </c>
      <c r="U151" s="298">
        <f t="shared" si="712"/>
        <v>0</v>
      </c>
      <c r="V151" s="298">
        <f t="shared" si="712"/>
        <v>0</v>
      </c>
      <c r="W151" s="298">
        <f t="shared" si="712"/>
        <v>0</v>
      </c>
      <c r="X151" s="298">
        <f t="shared" si="712"/>
        <v>0</v>
      </c>
      <c r="Y151" s="298">
        <f t="shared" si="712"/>
        <v>0</v>
      </c>
      <c r="Z151" s="298">
        <f t="shared" si="712"/>
        <v>0</v>
      </c>
      <c r="AA151" s="298">
        <f t="shared" si="712"/>
        <v>0</v>
      </c>
      <c r="AB151" s="298">
        <f t="shared" si="712"/>
        <v>0</v>
      </c>
      <c r="AC151" s="298">
        <f t="shared" si="712"/>
        <v>0</v>
      </c>
      <c r="AD151" s="298">
        <f t="shared" si="712"/>
        <v>0</v>
      </c>
      <c r="AE151" s="298">
        <f t="shared" si="712"/>
        <v>0</v>
      </c>
      <c r="AF151" s="298">
        <f t="shared" si="712"/>
        <v>0</v>
      </c>
      <c r="AG151" s="298">
        <f t="shared" si="712"/>
        <v>0</v>
      </c>
      <c r="AH151" s="298">
        <f t="shared" si="712"/>
        <v>0</v>
      </c>
      <c r="AI151" s="298">
        <f t="shared" si="712"/>
        <v>0</v>
      </c>
      <c r="AJ151" s="298">
        <f t="shared" si="712"/>
        <v>0</v>
      </c>
      <c r="AK151" s="298">
        <f t="shared" si="712"/>
        <v>0</v>
      </c>
      <c r="AL151" s="298">
        <f t="shared" si="712"/>
        <v>0</v>
      </c>
      <c r="AM151" s="298" t="str">
        <f t="shared" si="712"/>
        <v>г</v>
      </c>
      <c r="AN151" s="298">
        <f t="shared" si="712"/>
        <v>0</v>
      </c>
      <c r="AO151" s="298">
        <f t="shared" si="712"/>
        <v>0</v>
      </c>
      <c r="AP151" s="298">
        <f t="shared" si="712"/>
        <v>0</v>
      </c>
      <c r="AQ151" s="298">
        <f t="shared" si="712"/>
        <v>0</v>
      </c>
      <c r="AR151" s="298">
        <f t="shared" si="712"/>
        <v>0</v>
      </c>
      <c r="AS151" s="298">
        <f t="shared" si="712"/>
        <v>0</v>
      </c>
      <c r="AT151" s="298">
        <f t="shared" si="712"/>
        <v>0</v>
      </c>
      <c r="AU151" s="316"/>
      <c r="AV151" s="317"/>
      <c r="AW151" s="298">
        <f t="shared" ref="AW151:BA151" si="713">AW153</f>
        <v>0</v>
      </c>
      <c r="AX151" s="298">
        <f t="shared" si="713"/>
        <v>0</v>
      </c>
      <c r="AY151" s="298">
        <f t="shared" si="713"/>
        <v>0</v>
      </c>
      <c r="AZ151" s="298">
        <f t="shared" si="713"/>
        <v>0</v>
      </c>
      <c r="BA151" s="298">
        <f t="shared" si="713"/>
        <v>0</v>
      </c>
      <c r="BB151" s="330"/>
    </row>
    <row r="152" spans="1:54" ht="37.5" customHeight="1">
      <c r="A152" s="449"/>
      <c r="B152" s="449"/>
      <c r="C152" s="449"/>
      <c r="D152" s="299" t="s">
        <v>43</v>
      </c>
      <c r="E152" s="324">
        <f t="shared" ref="E152:AT152" si="714">E154</f>
        <v>15</v>
      </c>
      <c r="F152" s="324">
        <f t="shared" si="714"/>
        <v>15</v>
      </c>
      <c r="G152" s="324">
        <f t="shared" si="714"/>
        <v>0</v>
      </c>
      <c r="H152" s="324">
        <f t="shared" si="714"/>
        <v>0</v>
      </c>
      <c r="I152" s="324">
        <f t="shared" si="714"/>
        <v>0</v>
      </c>
      <c r="J152" s="324">
        <f t="shared" si="714"/>
        <v>0</v>
      </c>
      <c r="K152" s="324">
        <f t="shared" si="714"/>
        <v>0</v>
      </c>
      <c r="L152" s="324">
        <f t="shared" si="714"/>
        <v>0</v>
      </c>
      <c r="M152" s="324">
        <f t="shared" si="714"/>
        <v>0</v>
      </c>
      <c r="N152" s="324">
        <f t="shared" si="714"/>
        <v>15</v>
      </c>
      <c r="O152" s="324">
        <f t="shared" si="714"/>
        <v>15</v>
      </c>
      <c r="P152" s="312">
        <f t="shared" si="714"/>
        <v>0</v>
      </c>
      <c r="Q152" s="312">
        <f t="shared" si="714"/>
        <v>0</v>
      </c>
      <c r="R152" s="312">
        <f t="shared" si="714"/>
        <v>0</v>
      </c>
      <c r="S152" s="312">
        <f t="shared" si="714"/>
        <v>0</v>
      </c>
      <c r="T152" s="312">
        <f t="shared" si="714"/>
        <v>0</v>
      </c>
      <c r="U152" s="312">
        <f t="shared" si="714"/>
        <v>0</v>
      </c>
      <c r="V152" s="312">
        <f t="shared" si="714"/>
        <v>0</v>
      </c>
      <c r="W152" s="312">
        <f t="shared" si="714"/>
        <v>0</v>
      </c>
      <c r="X152" s="312">
        <f t="shared" si="714"/>
        <v>0</v>
      </c>
      <c r="Y152" s="312">
        <f t="shared" si="714"/>
        <v>0</v>
      </c>
      <c r="Z152" s="312">
        <f t="shared" si="714"/>
        <v>0</v>
      </c>
      <c r="AA152" s="312">
        <f t="shared" si="714"/>
        <v>0</v>
      </c>
      <c r="AB152" s="312">
        <f t="shared" si="714"/>
        <v>0</v>
      </c>
      <c r="AC152" s="312">
        <f t="shared" si="714"/>
        <v>0</v>
      </c>
      <c r="AD152" s="312">
        <f t="shared" si="714"/>
        <v>0</v>
      </c>
      <c r="AE152" s="312">
        <f t="shared" si="714"/>
        <v>0</v>
      </c>
      <c r="AF152" s="312">
        <f t="shared" si="714"/>
        <v>0</v>
      </c>
      <c r="AG152" s="312">
        <f t="shared" si="714"/>
        <v>0</v>
      </c>
      <c r="AH152" s="312">
        <f t="shared" si="714"/>
        <v>0</v>
      </c>
      <c r="AI152" s="312">
        <f t="shared" si="714"/>
        <v>0</v>
      </c>
      <c r="AJ152" s="312">
        <f t="shared" si="714"/>
        <v>0</v>
      </c>
      <c r="AK152" s="312">
        <f t="shared" si="714"/>
        <v>0</v>
      </c>
      <c r="AL152" s="312">
        <f t="shared" si="714"/>
        <v>0</v>
      </c>
      <c r="AM152" s="312">
        <f t="shared" si="714"/>
        <v>0</v>
      </c>
      <c r="AN152" s="312">
        <f t="shared" si="714"/>
        <v>0</v>
      </c>
      <c r="AO152" s="312">
        <f t="shared" si="714"/>
        <v>0</v>
      </c>
      <c r="AP152" s="312">
        <f t="shared" si="714"/>
        <v>0</v>
      </c>
      <c r="AQ152" s="312">
        <f t="shared" si="714"/>
        <v>0</v>
      </c>
      <c r="AR152" s="312">
        <f t="shared" si="714"/>
        <v>0</v>
      </c>
      <c r="AS152" s="312">
        <f t="shared" si="714"/>
        <v>0</v>
      </c>
      <c r="AT152" s="312">
        <f t="shared" si="714"/>
        <v>0</v>
      </c>
      <c r="AU152" s="318"/>
      <c r="AV152" s="319"/>
      <c r="AW152" s="312">
        <f t="shared" ref="AW152:BA152" si="715">AW154</f>
        <v>0</v>
      </c>
      <c r="AX152" s="312">
        <f t="shared" si="715"/>
        <v>0</v>
      </c>
      <c r="AY152" s="312">
        <f t="shared" si="715"/>
        <v>0</v>
      </c>
      <c r="AZ152" s="312">
        <f t="shared" si="715"/>
        <v>0</v>
      </c>
      <c r="BA152" s="312">
        <f t="shared" si="715"/>
        <v>0</v>
      </c>
      <c r="BB152" s="330"/>
    </row>
    <row r="153" spans="1:54" ht="96.75" customHeight="1">
      <c r="A153" s="445" t="s">
        <v>16</v>
      </c>
      <c r="B153" s="537" t="s">
        <v>354</v>
      </c>
      <c r="C153" s="448"/>
      <c r="D153" s="162" t="s">
        <v>41</v>
      </c>
      <c r="E153" s="347">
        <f t="shared" ref="E153:Y153" si="716">E154</f>
        <v>15</v>
      </c>
      <c r="F153" s="347">
        <f t="shared" si="716"/>
        <v>15</v>
      </c>
      <c r="G153" s="347">
        <f t="shared" si="716"/>
        <v>0</v>
      </c>
      <c r="H153" s="328">
        <f t="shared" si="716"/>
        <v>0</v>
      </c>
      <c r="I153" s="328">
        <f t="shared" si="716"/>
        <v>0</v>
      </c>
      <c r="J153" s="328">
        <f t="shared" si="716"/>
        <v>0</v>
      </c>
      <c r="K153" s="329">
        <f t="shared" si="716"/>
        <v>0</v>
      </c>
      <c r="L153" s="329">
        <f t="shared" si="716"/>
        <v>0</v>
      </c>
      <c r="M153" s="329">
        <f t="shared" si="716"/>
        <v>0</v>
      </c>
      <c r="N153" s="328">
        <f t="shared" si="716"/>
        <v>15</v>
      </c>
      <c r="O153" s="328">
        <f t="shared" si="716"/>
        <v>15</v>
      </c>
      <c r="P153" s="214">
        <f t="shared" si="716"/>
        <v>0</v>
      </c>
      <c r="Q153" s="211">
        <f t="shared" si="716"/>
        <v>0</v>
      </c>
      <c r="R153" s="211">
        <f t="shared" si="716"/>
        <v>0</v>
      </c>
      <c r="S153" s="211">
        <f t="shared" si="716"/>
        <v>0</v>
      </c>
      <c r="T153" s="214">
        <f t="shared" si="716"/>
        <v>0</v>
      </c>
      <c r="U153" s="214">
        <f t="shared" si="716"/>
        <v>0</v>
      </c>
      <c r="V153" s="214">
        <f t="shared" si="716"/>
        <v>0</v>
      </c>
      <c r="W153" s="211">
        <f t="shared" si="716"/>
        <v>0</v>
      </c>
      <c r="X153" s="211">
        <f t="shared" si="716"/>
        <v>0</v>
      </c>
      <c r="Y153" s="211">
        <f t="shared" si="716"/>
        <v>0</v>
      </c>
      <c r="Z153" s="214">
        <f>Z154</f>
        <v>0</v>
      </c>
      <c r="AA153" s="308"/>
      <c r="AB153" s="314"/>
      <c r="AC153" s="214">
        <f>AC154</f>
        <v>0</v>
      </c>
      <c r="AD153" s="214">
        <f>AD154</f>
        <v>0</v>
      </c>
      <c r="AE153" s="211">
        <f>AE154</f>
        <v>0</v>
      </c>
      <c r="AF153" s="310"/>
      <c r="AG153" s="315"/>
      <c r="AH153" s="211">
        <f>AH154</f>
        <v>0</v>
      </c>
      <c r="AI153" s="211">
        <f>AI154</f>
        <v>0</v>
      </c>
      <c r="AJ153" s="214">
        <f>AJ154</f>
        <v>0</v>
      </c>
      <c r="AK153" s="308"/>
      <c r="AL153" s="314"/>
      <c r="AM153" s="214" t="s">
        <v>350</v>
      </c>
      <c r="AN153" s="214">
        <f>AN154</f>
        <v>0</v>
      </c>
      <c r="AO153" s="211">
        <f>AO154</f>
        <v>0</v>
      </c>
      <c r="AP153" s="310"/>
      <c r="AQ153" s="315"/>
      <c r="AR153" s="211">
        <f>AR154</f>
        <v>0</v>
      </c>
      <c r="AS153" s="211">
        <f>AS154</f>
        <v>0</v>
      </c>
      <c r="AT153" s="214">
        <f>AT154</f>
        <v>0</v>
      </c>
      <c r="AU153" s="307"/>
      <c r="AV153" s="309"/>
      <c r="AW153" s="214">
        <f>AW154</f>
        <v>0</v>
      </c>
      <c r="AX153" s="214">
        <f>AX154</f>
        <v>0</v>
      </c>
      <c r="AY153" s="211">
        <f>AY154</f>
        <v>0</v>
      </c>
      <c r="AZ153" s="211">
        <f>AZ154</f>
        <v>0</v>
      </c>
      <c r="BA153" s="211">
        <f>BA154</f>
        <v>0</v>
      </c>
      <c r="BB153" s="330"/>
    </row>
    <row r="154" spans="1:54" ht="97.5" customHeight="1">
      <c r="A154" s="447"/>
      <c r="B154" s="537"/>
      <c r="C154" s="448"/>
      <c r="D154" s="300" t="s">
        <v>43</v>
      </c>
      <c r="E154" s="347">
        <f>H154+K154+N154+Q154+T154+W154+Z154+AE154+AJ154+AO154+AT154+AY154</f>
        <v>15</v>
      </c>
      <c r="F154" s="347">
        <f>I154+L154+O154+R154+U154+X154+AC154+AH154+AM154+AR154+AW154+AZ154</f>
        <v>15</v>
      </c>
      <c r="G154" s="347">
        <f>J154+M154+P154+S154+V154+Y154+AD154+AI154+AN154+AS154+AX154+BA154</f>
        <v>0</v>
      </c>
      <c r="H154" s="328"/>
      <c r="I154" s="328"/>
      <c r="J154" s="328"/>
      <c r="K154" s="329"/>
      <c r="L154" s="329"/>
      <c r="M154" s="329"/>
      <c r="N154" s="328">
        <v>15</v>
      </c>
      <c r="O154" s="328">
        <v>15</v>
      </c>
      <c r="P154" s="214"/>
      <c r="Q154" s="211"/>
      <c r="R154" s="211"/>
      <c r="S154" s="211"/>
      <c r="T154" s="214"/>
      <c r="U154" s="214"/>
      <c r="V154" s="214"/>
      <c r="W154" s="211"/>
      <c r="X154" s="211"/>
      <c r="Y154" s="211"/>
      <c r="Z154" s="214"/>
      <c r="AA154" s="214"/>
      <c r="AB154" s="214"/>
      <c r="AC154" s="214"/>
      <c r="AD154" s="214"/>
      <c r="AE154" s="211"/>
      <c r="AF154" s="211"/>
      <c r="AG154" s="211"/>
      <c r="AH154" s="211"/>
      <c r="AI154" s="211"/>
      <c r="AJ154" s="214"/>
      <c r="AK154" s="214"/>
      <c r="AL154" s="214"/>
      <c r="AM154" s="214"/>
      <c r="AN154" s="214"/>
      <c r="AO154" s="211"/>
      <c r="AP154" s="211"/>
      <c r="AQ154" s="211"/>
      <c r="AR154" s="211"/>
      <c r="AS154" s="211"/>
      <c r="AT154" s="214"/>
      <c r="AU154" s="214"/>
      <c r="AV154" s="214"/>
      <c r="AW154" s="214"/>
      <c r="AX154" s="214"/>
      <c r="AY154" s="211"/>
      <c r="AZ154" s="211"/>
      <c r="BA154" s="211"/>
      <c r="BB154" s="330"/>
    </row>
    <row r="155" spans="1:54" ht="22.5" customHeight="1">
      <c r="A155" s="465"/>
      <c r="B155" s="533" t="s">
        <v>349</v>
      </c>
      <c r="C155" s="465"/>
      <c r="D155" s="163" t="s">
        <v>41</v>
      </c>
      <c r="E155" s="304">
        <f>E151</f>
        <v>15</v>
      </c>
      <c r="F155" s="304">
        <f>F151</f>
        <v>15</v>
      </c>
      <c r="G155" s="304"/>
      <c r="H155" s="304">
        <f>H151</f>
        <v>0</v>
      </c>
      <c r="I155" s="304">
        <f>I151</f>
        <v>0</v>
      </c>
      <c r="J155" s="304"/>
      <c r="K155" s="304">
        <f>K151</f>
        <v>0</v>
      </c>
      <c r="L155" s="304">
        <f>L151</f>
        <v>0</v>
      </c>
      <c r="M155" s="304"/>
      <c r="N155" s="304">
        <f>N151</f>
        <v>15</v>
      </c>
      <c r="O155" s="304">
        <f>O151</f>
        <v>15</v>
      </c>
      <c r="P155" s="303"/>
      <c r="Q155" s="303">
        <f>Q151</f>
        <v>0</v>
      </c>
      <c r="R155" s="303">
        <f>R151</f>
        <v>0</v>
      </c>
      <c r="S155" s="303"/>
      <c r="T155" s="303">
        <f>T151</f>
        <v>0</v>
      </c>
      <c r="U155" s="303">
        <f>U151</f>
        <v>0</v>
      </c>
      <c r="V155" s="303"/>
      <c r="W155" s="303">
        <f>W151</f>
        <v>0</v>
      </c>
      <c r="X155" s="303">
        <f>X151</f>
        <v>0</v>
      </c>
      <c r="Y155" s="303"/>
      <c r="Z155" s="303">
        <f t="shared" ref="Z155:AC155" si="717">Z151</f>
        <v>0</v>
      </c>
      <c r="AA155" s="303">
        <f t="shared" si="717"/>
        <v>0</v>
      </c>
      <c r="AB155" s="303">
        <f t="shared" si="717"/>
        <v>0</v>
      </c>
      <c r="AC155" s="303">
        <f t="shared" si="717"/>
        <v>0</v>
      </c>
      <c r="AD155" s="303"/>
      <c r="AE155" s="303">
        <f t="shared" ref="AE155:AH155" si="718">AE151</f>
        <v>0</v>
      </c>
      <c r="AF155" s="303">
        <f t="shared" si="718"/>
        <v>0</v>
      </c>
      <c r="AG155" s="303">
        <f t="shared" si="718"/>
        <v>0</v>
      </c>
      <c r="AH155" s="303">
        <f t="shared" si="718"/>
        <v>0</v>
      </c>
      <c r="AI155" s="303"/>
      <c r="AJ155" s="303">
        <f t="shared" ref="AJ155:AM155" si="719">AJ151</f>
        <v>0</v>
      </c>
      <c r="AK155" s="303">
        <f t="shared" si="719"/>
        <v>0</v>
      </c>
      <c r="AL155" s="303">
        <f t="shared" si="719"/>
        <v>0</v>
      </c>
      <c r="AM155" s="303" t="str">
        <f t="shared" si="719"/>
        <v>г</v>
      </c>
      <c r="AN155" s="303"/>
      <c r="AO155" s="303">
        <f t="shared" ref="AO155:AR155" si="720">AO151</f>
        <v>0</v>
      </c>
      <c r="AP155" s="303">
        <f t="shared" si="720"/>
        <v>0</v>
      </c>
      <c r="AQ155" s="303">
        <f t="shared" si="720"/>
        <v>0</v>
      </c>
      <c r="AR155" s="303">
        <f t="shared" si="720"/>
        <v>0</v>
      </c>
      <c r="AS155" s="303"/>
      <c r="AT155" s="303">
        <f t="shared" ref="AT155:AW155" si="721">AT151</f>
        <v>0</v>
      </c>
      <c r="AU155" s="303">
        <f t="shared" si="721"/>
        <v>0</v>
      </c>
      <c r="AV155" s="303">
        <f t="shared" si="721"/>
        <v>0</v>
      </c>
      <c r="AW155" s="303">
        <f t="shared" si="721"/>
        <v>0</v>
      </c>
      <c r="AX155" s="303"/>
      <c r="AY155" s="303">
        <f>AY151</f>
        <v>0</v>
      </c>
      <c r="AZ155" s="303">
        <f>AZ151</f>
        <v>0</v>
      </c>
      <c r="BA155" s="303"/>
      <c r="BB155" s="330"/>
    </row>
    <row r="156" spans="1:54" ht="28.95" customHeight="1">
      <c r="A156" s="555"/>
      <c r="B156" s="533"/>
      <c r="C156" s="555"/>
      <c r="D156" s="305" t="s">
        <v>43</v>
      </c>
      <c r="E156" s="304">
        <f>E152</f>
        <v>15</v>
      </c>
      <c r="F156" s="304">
        <f>F152</f>
        <v>15</v>
      </c>
      <c r="G156" s="304"/>
      <c r="H156" s="304">
        <f>H152</f>
        <v>0</v>
      </c>
      <c r="I156" s="304">
        <f>I152</f>
        <v>0</v>
      </c>
      <c r="J156" s="304"/>
      <c r="K156" s="304">
        <f>K152</f>
        <v>0</v>
      </c>
      <c r="L156" s="304">
        <f>L152</f>
        <v>0</v>
      </c>
      <c r="M156" s="304"/>
      <c r="N156" s="304">
        <f>N152</f>
        <v>15</v>
      </c>
      <c r="O156" s="304">
        <f>O152</f>
        <v>15</v>
      </c>
      <c r="P156" s="303"/>
      <c r="Q156" s="303">
        <f>Q152</f>
        <v>0</v>
      </c>
      <c r="R156" s="303">
        <f>R152</f>
        <v>0</v>
      </c>
      <c r="S156" s="303"/>
      <c r="T156" s="303">
        <f>T152</f>
        <v>0</v>
      </c>
      <c r="U156" s="303">
        <f>U152</f>
        <v>0</v>
      </c>
      <c r="V156" s="303"/>
      <c r="W156" s="303">
        <f>W152</f>
        <v>0</v>
      </c>
      <c r="X156" s="303">
        <f>X152</f>
        <v>0</v>
      </c>
      <c r="Y156" s="303"/>
      <c r="Z156" s="303">
        <f t="shared" ref="Z156:AC156" si="722">Z152</f>
        <v>0</v>
      </c>
      <c r="AA156" s="303">
        <f t="shared" si="722"/>
        <v>0</v>
      </c>
      <c r="AB156" s="303">
        <f t="shared" si="722"/>
        <v>0</v>
      </c>
      <c r="AC156" s="303">
        <f t="shared" si="722"/>
        <v>0</v>
      </c>
      <c r="AD156" s="303"/>
      <c r="AE156" s="303">
        <f t="shared" ref="AE156:AH156" si="723">AE152</f>
        <v>0</v>
      </c>
      <c r="AF156" s="303">
        <f t="shared" si="723"/>
        <v>0</v>
      </c>
      <c r="AG156" s="303">
        <f t="shared" si="723"/>
        <v>0</v>
      </c>
      <c r="AH156" s="303">
        <f t="shared" si="723"/>
        <v>0</v>
      </c>
      <c r="AI156" s="303"/>
      <c r="AJ156" s="303">
        <f t="shared" ref="AJ156:AM156" si="724">AJ152</f>
        <v>0</v>
      </c>
      <c r="AK156" s="303">
        <f t="shared" si="724"/>
        <v>0</v>
      </c>
      <c r="AL156" s="303">
        <f t="shared" si="724"/>
        <v>0</v>
      </c>
      <c r="AM156" s="303">
        <f t="shared" si="724"/>
        <v>0</v>
      </c>
      <c r="AN156" s="303"/>
      <c r="AO156" s="303">
        <f t="shared" ref="AO156:AR156" si="725">AO152</f>
        <v>0</v>
      </c>
      <c r="AP156" s="303">
        <f t="shared" si="725"/>
        <v>0</v>
      </c>
      <c r="AQ156" s="303">
        <f t="shared" si="725"/>
        <v>0</v>
      </c>
      <c r="AR156" s="303">
        <f t="shared" si="725"/>
        <v>0</v>
      </c>
      <c r="AS156" s="303"/>
      <c r="AT156" s="303">
        <f t="shared" ref="AT156:AW156" si="726">AT152</f>
        <v>0</v>
      </c>
      <c r="AU156" s="303">
        <f t="shared" si="726"/>
        <v>0</v>
      </c>
      <c r="AV156" s="303">
        <f t="shared" si="726"/>
        <v>0</v>
      </c>
      <c r="AW156" s="303">
        <f t="shared" si="726"/>
        <v>0</v>
      </c>
      <c r="AX156" s="303"/>
      <c r="AY156" s="303">
        <f>AY152</f>
        <v>0</v>
      </c>
      <c r="AZ156" s="303">
        <f>AZ152</f>
        <v>0</v>
      </c>
      <c r="BA156" s="303"/>
      <c r="BB156" s="330"/>
    </row>
    <row r="157" spans="1:54" ht="33.75" customHeight="1">
      <c r="A157" s="448"/>
      <c r="B157" s="448" t="s">
        <v>276</v>
      </c>
      <c r="C157" s="448"/>
      <c r="D157" s="162" t="s">
        <v>41</v>
      </c>
      <c r="E157" s="212"/>
      <c r="F157" s="212"/>
      <c r="G157" s="212"/>
      <c r="H157" s="214"/>
      <c r="I157" s="214"/>
      <c r="J157" s="214"/>
      <c r="K157" s="211"/>
      <c r="L157" s="211"/>
      <c r="M157" s="211"/>
      <c r="N157" s="214"/>
      <c r="O157" s="214"/>
      <c r="P157" s="214"/>
      <c r="Q157" s="211"/>
      <c r="R157" s="211"/>
      <c r="S157" s="211"/>
      <c r="T157" s="214"/>
      <c r="U157" s="214"/>
      <c r="V157" s="214"/>
      <c r="W157" s="211"/>
      <c r="X157" s="211"/>
      <c r="Y157" s="211"/>
      <c r="Z157" s="214"/>
      <c r="AA157" s="214"/>
      <c r="AB157" s="214"/>
      <c r="AC157" s="214"/>
      <c r="AD157" s="214"/>
      <c r="AE157" s="211"/>
      <c r="AF157" s="211"/>
      <c r="AG157" s="211"/>
      <c r="AH157" s="211"/>
      <c r="AI157" s="211"/>
      <c r="AJ157" s="214"/>
      <c r="AK157" s="214"/>
      <c r="AL157" s="214"/>
      <c r="AM157" s="214"/>
      <c r="AN157" s="214"/>
      <c r="AO157" s="211"/>
      <c r="AP157" s="211"/>
      <c r="AQ157" s="211"/>
      <c r="AR157" s="211"/>
      <c r="AS157" s="211"/>
      <c r="AT157" s="214"/>
      <c r="AU157" s="214"/>
      <c r="AV157" s="214"/>
      <c r="AW157" s="214"/>
      <c r="AX157" s="214"/>
      <c r="AY157" s="211"/>
      <c r="AZ157" s="211"/>
      <c r="BA157" s="211"/>
      <c r="BB157" s="330"/>
    </row>
    <row r="158" spans="1:54" ht="37.5" customHeight="1">
      <c r="A158" s="448"/>
      <c r="B158" s="448"/>
      <c r="C158" s="448"/>
      <c r="D158" s="300" t="s">
        <v>43</v>
      </c>
      <c r="E158" s="212"/>
      <c r="F158" s="212"/>
      <c r="G158" s="212"/>
      <c r="H158" s="214"/>
      <c r="I158" s="214"/>
      <c r="J158" s="214"/>
      <c r="K158" s="211"/>
      <c r="L158" s="211"/>
      <c r="M158" s="211"/>
      <c r="N158" s="214"/>
      <c r="O158" s="214"/>
      <c r="P158" s="214"/>
      <c r="Q158" s="211"/>
      <c r="R158" s="211"/>
      <c r="S158" s="211"/>
      <c r="T158" s="214"/>
      <c r="U158" s="214"/>
      <c r="V158" s="214"/>
      <c r="W158" s="211"/>
      <c r="X158" s="211"/>
      <c r="Y158" s="211"/>
      <c r="Z158" s="214"/>
      <c r="AA158" s="214"/>
      <c r="AB158" s="214"/>
      <c r="AC158" s="214"/>
      <c r="AD158" s="214"/>
      <c r="AE158" s="211"/>
      <c r="AF158" s="211"/>
      <c r="AG158" s="211"/>
      <c r="AH158" s="211"/>
      <c r="AI158" s="211"/>
      <c r="AJ158" s="214"/>
      <c r="AK158" s="214"/>
      <c r="AL158" s="214"/>
      <c r="AM158" s="214"/>
      <c r="AN158" s="214"/>
      <c r="AO158" s="211"/>
      <c r="AP158" s="211"/>
      <c r="AQ158" s="211"/>
      <c r="AR158" s="211"/>
      <c r="AS158" s="211"/>
      <c r="AT158" s="214"/>
      <c r="AU158" s="214"/>
      <c r="AV158" s="214"/>
      <c r="AW158" s="214"/>
      <c r="AX158" s="214"/>
      <c r="AY158" s="211"/>
      <c r="AZ158" s="211"/>
      <c r="BA158" s="211"/>
      <c r="BB158" s="330"/>
    </row>
    <row r="159" spans="1:54" ht="19.5" customHeight="1">
      <c r="A159" s="511" t="s">
        <v>261</v>
      </c>
      <c r="B159" s="512"/>
      <c r="C159" s="512"/>
      <c r="D159" s="512"/>
      <c r="E159" s="512"/>
      <c r="F159" s="512"/>
      <c r="G159" s="512"/>
      <c r="H159" s="512"/>
      <c r="I159" s="512"/>
      <c r="J159" s="512"/>
      <c r="K159" s="512"/>
      <c r="L159" s="512"/>
      <c r="M159" s="512"/>
      <c r="N159" s="512"/>
      <c r="O159" s="512"/>
      <c r="P159" s="512"/>
      <c r="Q159" s="512"/>
      <c r="R159" s="512"/>
      <c r="S159" s="512"/>
      <c r="T159" s="512"/>
      <c r="U159" s="512"/>
      <c r="V159" s="512"/>
      <c r="W159" s="512"/>
      <c r="X159" s="512"/>
      <c r="Y159" s="512"/>
      <c r="Z159" s="512"/>
      <c r="AA159" s="512"/>
      <c r="AB159" s="512"/>
      <c r="AC159" s="512"/>
      <c r="AD159" s="512"/>
      <c r="AE159" s="512"/>
      <c r="AF159" s="512"/>
      <c r="AG159" s="512"/>
      <c r="AH159" s="512"/>
      <c r="AI159" s="512"/>
      <c r="AJ159" s="512"/>
      <c r="AK159" s="512"/>
      <c r="AL159" s="512"/>
      <c r="AM159" s="512"/>
      <c r="AN159" s="512"/>
      <c r="AO159" s="512"/>
      <c r="AP159" s="512"/>
      <c r="AQ159" s="512"/>
      <c r="AR159" s="512"/>
      <c r="AS159" s="512"/>
      <c r="AT159" s="512"/>
      <c r="AU159" s="512"/>
      <c r="AV159" s="512"/>
      <c r="AW159" s="512"/>
      <c r="AX159" s="512"/>
      <c r="AY159" s="512"/>
      <c r="AZ159" s="512"/>
      <c r="BA159" s="512"/>
      <c r="BB159" s="513"/>
    </row>
    <row r="160" spans="1:54" ht="15" customHeight="1">
      <c r="A160" s="514" t="s">
        <v>351</v>
      </c>
      <c r="B160" s="515"/>
      <c r="C160" s="516"/>
      <c r="D160" s="162" t="s">
        <v>41</v>
      </c>
      <c r="E160" s="405">
        <f>E161+E162</f>
        <v>100718.2</v>
      </c>
      <c r="F160" s="405">
        <f>F161+F162</f>
        <v>83587.572389999987</v>
      </c>
      <c r="G160" s="405"/>
      <c r="H160" s="338">
        <f>H161+H162</f>
        <v>7619.7910000000002</v>
      </c>
      <c r="I160" s="338">
        <f>I161+I162</f>
        <v>7619.6970000000001</v>
      </c>
      <c r="J160" s="338"/>
      <c r="K160" s="329">
        <f>K161+K162</f>
        <v>3496.4700000000003</v>
      </c>
      <c r="L160" s="329">
        <f>L161+L162</f>
        <v>0</v>
      </c>
      <c r="M160" s="329"/>
      <c r="N160" s="338">
        <f>N161+N162</f>
        <v>9602</v>
      </c>
      <c r="O160" s="338">
        <f>O161+O162</f>
        <v>17029.01021</v>
      </c>
      <c r="P160" s="338"/>
      <c r="Q160" s="329">
        <f>Q161+Q162</f>
        <v>5147.7749999999996</v>
      </c>
      <c r="R160" s="329">
        <f>R161+R162</f>
        <v>9863.7672999999995</v>
      </c>
      <c r="S160" s="329"/>
      <c r="T160" s="338">
        <f>T161+T162</f>
        <v>3940.0410000000002</v>
      </c>
      <c r="U160" s="338">
        <f>U161+U162</f>
        <v>6196.7024200000005</v>
      </c>
      <c r="V160" s="338"/>
      <c r="W160" s="329">
        <f>W161+W162</f>
        <v>8744.0060000000012</v>
      </c>
      <c r="X160" s="329">
        <f>X161+X162</f>
        <v>7017.6103999999996</v>
      </c>
      <c r="Y160" s="329"/>
      <c r="Z160" s="338">
        <f t="shared" ref="Z160:AC160" si="727">Z161+Z162</f>
        <v>12179.641</v>
      </c>
      <c r="AA160" s="338">
        <f t="shared" si="727"/>
        <v>0</v>
      </c>
      <c r="AB160" s="338">
        <f t="shared" si="727"/>
        <v>0</v>
      </c>
      <c r="AC160" s="338">
        <f t="shared" si="727"/>
        <v>12179.64093</v>
      </c>
      <c r="AD160" s="338"/>
      <c r="AE160" s="329">
        <f t="shared" ref="AE160:AH160" si="728">AE161+AE162</f>
        <v>8225.0810000000001</v>
      </c>
      <c r="AF160" s="329">
        <f t="shared" si="728"/>
        <v>0</v>
      </c>
      <c r="AG160" s="329">
        <f t="shared" si="728"/>
        <v>0</v>
      </c>
      <c r="AH160" s="329">
        <f t="shared" si="728"/>
        <v>8428.2392899999995</v>
      </c>
      <c r="AI160" s="329"/>
      <c r="AJ160" s="338">
        <f t="shared" ref="AJ160:AM160" si="729">AJ161+AJ162</f>
        <v>538.32155999999998</v>
      </c>
      <c r="AK160" s="338">
        <f t="shared" si="729"/>
        <v>0</v>
      </c>
      <c r="AL160" s="338">
        <f t="shared" si="729"/>
        <v>0</v>
      </c>
      <c r="AM160" s="338">
        <f t="shared" si="729"/>
        <v>558.68155999999999</v>
      </c>
      <c r="AN160" s="338"/>
      <c r="AO160" s="329">
        <f t="shared" ref="AO160:AR160" si="730">AO161+AO162</f>
        <v>11587.598900000001</v>
      </c>
      <c r="AP160" s="329">
        <f t="shared" si="730"/>
        <v>0</v>
      </c>
      <c r="AQ160" s="329">
        <f t="shared" si="730"/>
        <v>0</v>
      </c>
      <c r="AR160" s="329">
        <f t="shared" si="730"/>
        <v>14694.22328</v>
      </c>
      <c r="AS160" s="329"/>
      <c r="AT160" s="338">
        <f t="shared" ref="AT160:AW160" si="731">AT161+AT162</f>
        <v>9700.00605</v>
      </c>
      <c r="AU160" s="338">
        <f t="shared" si="731"/>
        <v>0</v>
      </c>
      <c r="AV160" s="338">
        <f t="shared" si="731"/>
        <v>0</v>
      </c>
      <c r="AW160" s="338">
        <f t="shared" si="731"/>
        <v>0</v>
      </c>
      <c r="AX160" s="338"/>
      <c r="AY160" s="329">
        <f>AY161+AY162</f>
        <v>19937.468489999999</v>
      </c>
      <c r="AZ160" s="329">
        <f>AZ161+AZ162</f>
        <v>0</v>
      </c>
      <c r="BA160" s="329"/>
      <c r="BB160" s="484"/>
    </row>
    <row r="161" spans="1:54" ht="39" customHeight="1">
      <c r="A161" s="517"/>
      <c r="B161" s="518"/>
      <c r="C161" s="519"/>
      <c r="D161" s="300" t="s">
        <v>2</v>
      </c>
      <c r="E161" s="347">
        <f>E91+E143</f>
        <v>82764.899959999995</v>
      </c>
      <c r="F161" s="347">
        <f>F91+F143</f>
        <v>67051.511029999994</v>
      </c>
      <c r="G161" s="347"/>
      <c r="H161" s="328">
        <f>H91+H143</f>
        <v>7619.7910000000002</v>
      </c>
      <c r="I161" s="328">
        <f>I91+I143</f>
        <v>7619.6970000000001</v>
      </c>
      <c r="J161" s="328"/>
      <c r="K161" s="329">
        <f>K91+K143</f>
        <v>3444.0750000000003</v>
      </c>
      <c r="L161" s="329">
        <f>L91+L143</f>
        <v>0</v>
      </c>
      <c r="M161" s="329"/>
      <c r="N161" s="328">
        <f>N91+N143</f>
        <v>6602</v>
      </c>
      <c r="O161" s="328">
        <f>O91+O143</f>
        <v>13976.616</v>
      </c>
      <c r="P161" s="328"/>
      <c r="Q161" s="329">
        <f>Q91+Q143</f>
        <v>4450.78</v>
      </c>
      <c r="R161" s="329">
        <f>R91+R143</f>
        <v>5410.0219999999999</v>
      </c>
      <c r="S161" s="329"/>
      <c r="T161" s="328">
        <f>T91+T143</f>
        <v>3888.7250000000004</v>
      </c>
      <c r="U161" s="328">
        <f>U91+U143</f>
        <v>6007.0723600000001</v>
      </c>
      <c r="V161" s="328"/>
      <c r="W161" s="329">
        <f>W91+W143</f>
        <v>4653.63</v>
      </c>
      <c r="X161" s="329">
        <f>X91+X143</f>
        <v>6883.9999399999997</v>
      </c>
      <c r="Y161" s="329"/>
      <c r="Z161" s="328">
        <f t="shared" ref="Z161:AC161" si="732">Z91+Z143</f>
        <v>8126.9870000000001</v>
      </c>
      <c r="AA161" s="328">
        <f t="shared" si="732"/>
        <v>0</v>
      </c>
      <c r="AB161" s="328">
        <f t="shared" si="732"/>
        <v>0</v>
      </c>
      <c r="AC161" s="328">
        <f t="shared" si="732"/>
        <v>8126.9870000000001</v>
      </c>
      <c r="AD161" s="328"/>
      <c r="AE161" s="329">
        <f t="shared" ref="AE161:AH161" si="733">AE91+AE143</f>
        <v>7748.4</v>
      </c>
      <c r="AF161" s="329">
        <f t="shared" si="733"/>
        <v>0</v>
      </c>
      <c r="AG161" s="329">
        <f t="shared" si="733"/>
        <v>0</v>
      </c>
      <c r="AH161" s="329">
        <f t="shared" si="733"/>
        <v>7853.1055999999999</v>
      </c>
      <c r="AI161" s="329"/>
      <c r="AJ161" s="328">
        <f>AJ91+AJ143</f>
        <v>398.35795000000002</v>
      </c>
      <c r="AK161" s="328">
        <f t="shared" ref="AK161:AM161" si="734">AK91+AK143</f>
        <v>0</v>
      </c>
      <c r="AL161" s="328">
        <f t="shared" si="734"/>
        <v>0</v>
      </c>
      <c r="AM161" s="328">
        <f t="shared" si="734"/>
        <v>413.42435</v>
      </c>
      <c r="AN161" s="328"/>
      <c r="AO161" s="329">
        <f t="shared" ref="AO161:AR161" si="735">AO91+AO143</f>
        <v>10763.30278</v>
      </c>
      <c r="AP161" s="329">
        <f t="shared" si="735"/>
        <v>0</v>
      </c>
      <c r="AQ161" s="329">
        <f t="shared" si="735"/>
        <v>0</v>
      </c>
      <c r="AR161" s="329">
        <f t="shared" si="735"/>
        <v>10760.58678</v>
      </c>
      <c r="AS161" s="329"/>
      <c r="AT161" s="328">
        <f t="shared" ref="AT161:AW161" si="736">AT91+AT143</f>
        <v>5780.0320499999998</v>
      </c>
      <c r="AU161" s="328">
        <f t="shared" si="736"/>
        <v>0</v>
      </c>
      <c r="AV161" s="328">
        <f t="shared" si="736"/>
        <v>0</v>
      </c>
      <c r="AW161" s="328">
        <f t="shared" si="736"/>
        <v>0</v>
      </c>
      <c r="AX161" s="328"/>
      <c r="AY161" s="329">
        <f>AY91+AY143</f>
        <v>19288.819179999999</v>
      </c>
      <c r="AZ161" s="329">
        <f>AZ91+AZ143</f>
        <v>0</v>
      </c>
      <c r="BA161" s="329"/>
      <c r="BB161" s="485"/>
    </row>
    <row r="162" spans="1:54" ht="31.5" customHeight="1">
      <c r="A162" s="517"/>
      <c r="B162" s="518"/>
      <c r="C162" s="519"/>
      <c r="D162" s="302" t="s">
        <v>43</v>
      </c>
      <c r="E162" s="347">
        <f>E92+E112+E132</f>
        <v>17953.300040000002</v>
      </c>
      <c r="F162" s="347">
        <f>F92+F112+F132</f>
        <v>16536.06136</v>
      </c>
      <c r="G162" s="347"/>
      <c r="H162" s="328">
        <f>H92+H112+H132</f>
        <v>0</v>
      </c>
      <c r="I162" s="328">
        <f>I92+I112+I132</f>
        <v>0</v>
      </c>
      <c r="J162" s="328"/>
      <c r="K162" s="329">
        <f>K92+K112+K132</f>
        <v>52.395000000000003</v>
      </c>
      <c r="L162" s="329">
        <f>L92+L112+L132</f>
        <v>0</v>
      </c>
      <c r="M162" s="329"/>
      <c r="N162" s="328">
        <f>N92+N112+N132</f>
        <v>3000</v>
      </c>
      <c r="O162" s="328">
        <f>O92+O112+O132</f>
        <v>3052.3942099999999</v>
      </c>
      <c r="P162" s="328"/>
      <c r="Q162" s="329">
        <f>Q92+Q112+Q132</f>
        <v>696.995</v>
      </c>
      <c r="R162" s="329">
        <f>R92+R112+R132</f>
        <v>4453.7452999999996</v>
      </c>
      <c r="S162" s="329"/>
      <c r="T162" s="328">
        <f>T92+T112+T132</f>
        <v>51.316000000000003</v>
      </c>
      <c r="U162" s="328">
        <f>U92+U112+U132</f>
        <v>189.63005999999999</v>
      </c>
      <c r="V162" s="328"/>
      <c r="W162" s="329">
        <f>W92+W112+W132</f>
        <v>4090.3760000000002</v>
      </c>
      <c r="X162" s="329">
        <f>X92+X112+X132</f>
        <v>133.61045999999999</v>
      </c>
      <c r="Y162" s="329"/>
      <c r="Z162" s="328">
        <f t="shared" ref="Z162:AC162" si="737">Z92+Z112+Z132</f>
        <v>4052.654</v>
      </c>
      <c r="AA162" s="328">
        <f t="shared" si="737"/>
        <v>0</v>
      </c>
      <c r="AB162" s="328">
        <f t="shared" si="737"/>
        <v>0</v>
      </c>
      <c r="AC162" s="328">
        <f t="shared" si="737"/>
        <v>4052.6539299999999</v>
      </c>
      <c r="AD162" s="328"/>
      <c r="AE162" s="329">
        <f t="shared" ref="AE162:AH162" si="738">AE92+AE112+AE132</f>
        <v>476.68100000000004</v>
      </c>
      <c r="AF162" s="329">
        <f t="shared" si="738"/>
        <v>0</v>
      </c>
      <c r="AG162" s="329">
        <f t="shared" si="738"/>
        <v>0</v>
      </c>
      <c r="AH162" s="329">
        <f t="shared" si="738"/>
        <v>575.13369</v>
      </c>
      <c r="AI162" s="329"/>
      <c r="AJ162" s="328">
        <f t="shared" ref="AJ162:AM162" si="739">AJ92+AJ112+AJ132</f>
        <v>139.96360999999999</v>
      </c>
      <c r="AK162" s="328">
        <f t="shared" si="739"/>
        <v>0</v>
      </c>
      <c r="AL162" s="328">
        <f t="shared" si="739"/>
        <v>0</v>
      </c>
      <c r="AM162" s="328">
        <f t="shared" si="739"/>
        <v>145.25720999999999</v>
      </c>
      <c r="AN162" s="328"/>
      <c r="AO162" s="329">
        <f t="shared" ref="AO162:AR162" si="740">AO92+AO112+AO132</f>
        <v>824.29611999999997</v>
      </c>
      <c r="AP162" s="329">
        <f t="shared" si="740"/>
        <v>0</v>
      </c>
      <c r="AQ162" s="329">
        <f t="shared" si="740"/>
        <v>0</v>
      </c>
      <c r="AR162" s="329">
        <f t="shared" si="740"/>
        <v>3933.6365000000001</v>
      </c>
      <c r="AS162" s="329"/>
      <c r="AT162" s="328">
        <f t="shared" ref="AT162:AW162" si="741">AT92+AT112+AT132</f>
        <v>3919.9740000000002</v>
      </c>
      <c r="AU162" s="328">
        <f t="shared" si="741"/>
        <v>0</v>
      </c>
      <c r="AV162" s="328">
        <f t="shared" si="741"/>
        <v>0</v>
      </c>
      <c r="AW162" s="328">
        <f t="shared" si="741"/>
        <v>0</v>
      </c>
      <c r="AX162" s="328"/>
      <c r="AY162" s="329">
        <f>AY92+AY112+AY132</f>
        <v>648.64931000000001</v>
      </c>
      <c r="AZ162" s="329">
        <f>AZ92+AZ112+AZ132</f>
        <v>0</v>
      </c>
      <c r="BA162" s="329"/>
      <c r="BB162" s="485"/>
    </row>
    <row r="163" spans="1:54" ht="21" customHeight="1">
      <c r="A163" s="520" t="s">
        <v>352</v>
      </c>
      <c r="B163" s="521"/>
      <c r="C163" s="522"/>
      <c r="D163" s="206" t="s">
        <v>41</v>
      </c>
      <c r="E163" s="405">
        <f>E164</f>
        <v>15</v>
      </c>
      <c r="F163" s="405">
        <f>F164</f>
        <v>15</v>
      </c>
      <c r="G163" s="405"/>
      <c r="H163" s="338">
        <f>H164</f>
        <v>0</v>
      </c>
      <c r="I163" s="338">
        <f>I164</f>
        <v>0</v>
      </c>
      <c r="J163" s="338"/>
      <c r="K163" s="329">
        <f>K164</f>
        <v>0</v>
      </c>
      <c r="L163" s="329">
        <f>L164</f>
        <v>0</v>
      </c>
      <c r="M163" s="329"/>
      <c r="N163" s="338">
        <f>N164</f>
        <v>15</v>
      </c>
      <c r="O163" s="338">
        <f>O164</f>
        <v>15</v>
      </c>
      <c r="P163" s="338"/>
      <c r="Q163" s="329">
        <f>Q164</f>
        <v>0</v>
      </c>
      <c r="R163" s="329">
        <f>R164</f>
        <v>0</v>
      </c>
      <c r="S163" s="329"/>
      <c r="T163" s="338">
        <f>T164</f>
        <v>0</v>
      </c>
      <c r="U163" s="338">
        <f>U164</f>
        <v>0</v>
      </c>
      <c r="V163" s="338"/>
      <c r="W163" s="329">
        <f>W164</f>
        <v>0</v>
      </c>
      <c r="X163" s="329">
        <f>X164</f>
        <v>0</v>
      </c>
      <c r="Y163" s="329"/>
      <c r="Z163" s="338">
        <f t="shared" ref="Z163:AC163" si="742">Z164</f>
        <v>0</v>
      </c>
      <c r="AA163" s="338">
        <f t="shared" si="742"/>
        <v>0</v>
      </c>
      <c r="AB163" s="338">
        <f t="shared" si="742"/>
        <v>0</v>
      </c>
      <c r="AC163" s="338">
        <f t="shared" si="742"/>
        <v>0</v>
      </c>
      <c r="AD163" s="338"/>
      <c r="AE163" s="329">
        <f t="shared" ref="AE163:AH163" si="743">AE164</f>
        <v>0</v>
      </c>
      <c r="AF163" s="329">
        <f t="shared" si="743"/>
        <v>0</v>
      </c>
      <c r="AG163" s="329">
        <f t="shared" si="743"/>
        <v>0</v>
      </c>
      <c r="AH163" s="329">
        <f t="shared" si="743"/>
        <v>0</v>
      </c>
      <c r="AI163" s="329"/>
      <c r="AJ163" s="338">
        <f t="shared" ref="AJ163:AM163" si="744">AJ164</f>
        <v>0</v>
      </c>
      <c r="AK163" s="338">
        <f t="shared" si="744"/>
        <v>0</v>
      </c>
      <c r="AL163" s="338">
        <f t="shared" si="744"/>
        <v>0</v>
      </c>
      <c r="AM163" s="338">
        <f t="shared" si="744"/>
        <v>0</v>
      </c>
      <c r="AN163" s="338"/>
      <c r="AO163" s="329">
        <f t="shared" ref="AO163:AR163" si="745">AO164</f>
        <v>0</v>
      </c>
      <c r="AP163" s="329">
        <f t="shared" si="745"/>
        <v>0</v>
      </c>
      <c r="AQ163" s="329">
        <f t="shared" si="745"/>
        <v>0</v>
      </c>
      <c r="AR163" s="329">
        <f t="shared" si="745"/>
        <v>0</v>
      </c>
      <c r="AS163" s="329"/>
      <c r="AT163" s="338">
        <f t="shared" ref="AT163:AW163" si="746">AT164</f>
        <v>0</v>
      </c>
      <c r="AU163" s="338">
        <f t="shared" si="746"/>
        <v>0</v>
      </c>
      <c r="AV163" s="338">
        <f t="shared" si="746"/>
        <v>0</v>
      </c>
      <c r="AW163" s="338">
        <f t="shared" si="746"/>
        <v>0</v>
      </c>
      <c r="AX163" s="338"/>
      <c r="AY163" s="329">
        <f>AY164</f>
        <v>0</v>
      </c>
      <c r="AZ163" s="329">
        <f>AZ164</f>
        <v>0</v>
      </c>
      <c r="BA163" s="329"/>
      <c r="BB163" s="484"/>
    </row>
    <row r="164" spans="1:54" ht="32.25" customHeight="1">
      <c r="A164" s="523"/>
      <c r="B164" s="524"/>
      <c r="C164" s="525"/>
      <c r="D164" s="302" t="s">
        <v>43</v>
      </c>
      <c r="E164" s="347">
        <f>E156</f>
        <v>15</v>
      </c>
      <c r="F164" s="347">
        <f>F156</f>
        <v>15</v>
      </c>
      <c r="G164" s="347"/>
      <c r="H164" s="328">
        <f>H156</f>
        <v>0</v>
      </c>
      <c r="I164" s="328">
        <f>I156</f>
        <v>0</v>
      </c>
      <c r="J164" s="328"/>
      <c r="K164" s="329">
        <f>K156</f>
        <v>0</v>
      </c>
      <c r="L164" s="329">
        <f>L156</f>
        <v>0</v>
      </c>
      <c r="M164" s="329"/>
      <c r="N164" s="328">
        <f>N156</f>
        <v>15</v>
      </c>
      <c r="O164" s="328">
        <f>O156</f>
        <v>15</v>
      </c>
      <c r="P164" s="328"/>
      <c r="Q164" s="329">
        <f>Q156</f>
        <v>0</v>
      </c>
      <c r="R164" s="329">
        <f>R156</f>
        <v>0</v>
      </c>
      <c r="S164" s="329"/>
      <c r="T164" s="328">
        <f>T156</f>
        <v>0</v>
      </c>
      <c r="U164" s="328">
        <f>U156</f>
        <v>0</v>
      </c>
      <c r="V164" s="328"/>
      <c r="W164" s="329">
        <f>W156</f>
        <v>0</v>
      </c>
      <c r="X164" s="329">
        <f>X156</f>
        <v>0</v>
      </c>
      <c r="Y164" s="329"/>
      <c r="Z164" s="328">
        <f t="shared" ref="Z164:AC164" si="747">Z156</f>
        <v>0</v>
      </c>
      <c r="AA164" s="328">
        <f t="shared" si="747"/>
        <v>0</v>
      </c>
      <c r="AB164" s="328">
        <f t="shared" si="747"/>
        <v>0</v>
      </c>
      <c r="AC164" s="328">
        <f t="shared" si="747"/>
        <v>0</v>
      </c>
      <c r="AD164" s="328"/>
      <c r="AE164" s="329">
        <f t="shared" ref="AE164:AH164" si="748">AE156</f>
        <v>0</v>
      </c>
      <c r="AF164" s="329">
        <f t="shared" si="748"/>
        <v>0</v>
      </c>
      <c r="AG164" s="329">
        <f t="shared" si="748"/>
        <v>0</v>
      </c>
      <c r="AH164" s="329">
        <f t="shared" si="748"/>
        <v>0</v>
      </c>
      <c r="AI164" s="329"/>
      <c r="AJ164" s="328">
        <f t="shared" ref="AJ164:AM164" si="749">AJ156</f>
        <v>0</v>
      </c>
      <c r="AK164" s="328">
        <f t="shared" si="749"/>
        <v>0</v>
      </c>
      <c r="AL164" s="328">
        <f t="shared" si="749"/>
        <v>0</v>
      </c>
      <c r="AM164" s="328">
        <f t="shared" si="749"/>
        <v>0</v>
      </c>
      <c r="AN164" s="328"/>
      <c r="AO164" s="329">
        <f t="shared" ref="AO164:AR164" si="750">AO156</f>
        <v>0</v>
      </c>
      <c r="AP164" s="329">
        <f t="shared" si="750"/>
        <v>0</v>
      </c>
      <c r="AQ164" s="329">
        <f t="shared" si="750"/>
        <v>0</v>
      </c>
      <c r="AR164" s="329">
        <f t="shared" si="750"/>
        <v>0</v>
      </c>
      <c r="AS164" s="329"/>
      <c r="AT164" s="328">
        <f t="shared" ref="AT164:AW164" si="751">AT156</f>
        <v>0</v>
      </c>
      <c r="AU164" s="328">
        <f t="shared" si="751"/>
        <v>0</v>
      </c>
      <c r="AV164" s="328">
        <f t="shared" si="751"/>
        <v>0</v>
      </c>
      <c r="AW164" s="328">
        <f t="shared" si="751"/>
        <v>0</v>
      </c>
      <c r="AX164" s="328"/>
      <c r="AY164" s="329">
        <f>AY156</f>
        <v>0</v>
      </c>
      <c r="AZ164" s="329">
        <f>AZ156</f>
        <v>0</v>
      </c>
      <c r="BA164" s="329"/>
      <c r="BB164" s="485"/>
    </row>
    <row r="165" spans="1:54" s="100" customFormat="1" ht="27.6" customHeight="1">
      <c r="A165" s="526" t="s">
        <v>353</v>
      </c>
      <c r="B165" s="527"/>
      <c r="C165" s="528"/>
      <c r="D165" s="162" t="s">
        <v>41</v>
      </c>
      <c r="E165" s="405">
        <f>E166</f>
        <v>1000</v>
      </c>
      <c r="F165" s="405">
        <f>F166</f>
        <v>1000</v>
      </c>
      <c r="G165" s="405"/>
      <c r="H165" s="338">
        <f>H166</f>
        <v>0</v>
      </c>
      <c r="I165" s="338">
        <f>I166</f>
        <v>0</v>
      </c>
      <c r="J165" s="338"/>
      <c r="K165" s="329">
        <f>K166</f>
        <v>1000</v>
      </c>
      <c r="L165" s="329">
        <f>L166</f>
        <v>0</v>
      </c>
      <c r="M165" s="329"/>
      <c r="N165" s="338">
        <f>N166</f>
        <v>0</v>
      </c>
      <c r="O165" s="338">
        <f>O166</f>
        <v>0</v>
      </c>
      <c r="P165" s="338"/>
      <c r="Q165" s="329">
        <f>Q166</f>
        <v>0</v>
      </c>
      <c r="R165" s="329">
        <f>R166</f>
        <v>0</v>
      </c>
      <c r="S165" s="329"/>
      <c r="T165" s="338">
        <f>T166</f>
        <v>0</v>
      </c>
      <c r="U165" s="338">
        <f>U166</f>
        <v>0</v>
      </c>
      <c r="V165" s="338"/>
      <c r="W165" s="329">
        <f>W166</f>
        <v>0</v>
      </c>
      <c r="X165" s="329">
        <f>X166</f>
        <v>0</v>
      </c>
      <c r="Y165" s="329"/>
      <c r="Z165" s="338">
        <f t="shared" ref="Z165:AC166" si="752">Z166</f>
        <v>0</v>
      </c>
      <c r="AA165" s="338">
        <f t="shared" si="752"/>
        <v>0</v>
      </c>
      <c r="AB165" s="338">
        <f t="shared" si="752"/>
        <v>0</v>
      </c>
      <c r="AC165" s="338">
        <f t="shared" si="752"/>
        <v>0</v>
      </c>
      <c r="AD165" s="338"/>
      <c r="AE165" s="329">
        <f t="shared" ref="AE165:AH166" si="753">AE166</f>
        <v>0</v>
      </c>
      <c r="AF165" s="329">
        <f t="shared" si="753"/>
        <v>0</v>
      </c>
      <c r="AG165" s="329">
        <f t="shared" si="753"/>
        <v>0</v>
      </c>
      <c r="AH165" s="329">
        <f t="shared" si="753"/>
        <v>0</v>
      </c>
      <c r="AI165" s="329"/>
      <c r="AJ165" s="338">
        <f t="shared" ref="AJ165:AM166" si="754">AJ166</f>
        <v>0</v>
      </c>
      <c r="AK165" s="338">
        <f t="shared" si="754"/>
        <v>0</v>
      </c>
      <c r="AL165" s="338">
        <f t="shared" si="754"/>
        <v>0</v>
      </c>
      <c r="AM165" s="338">
        <f t="shared" si="754"/>
        <v>1000</v>
      </c>
      <c r="AN165" s="338"/>
      <c r="AO165" s="329">
        <f t="shared" ref="AO165:AR166" si="755">AO166</f>
        <v>0</v>
      </c>
      <c r="AP165" s="329">
        <f t="shared" si="755"/>
        <v>0</v>
      </c>
      <c r="AQ165" s="329">
        <f t="shared" si="755"/>
        <v>0</v>
      </c>
      <c r="AR165" s="329">
        <f t="shared" si="755"/>
        <v>0</v>
      </c>
      <c r="AS165" s="329"/>
      <c r="AT165" s="338">
        <f t="shared" ref="AT165:AW166" si="756">AT166</f>
        <v>0</v>
      </c>
      <c r="AU165" s="338">
        <f t="shared" si="756"/>
        <v>0</v>
      </c>
      <c r="AV165" s="338">
        <f t="shared" si="756"/>
        <v>0</v>
      </c>
      <c r="AW165" s="338">
        <f t="shared" si="756"/>
        <v>0</v>
      </c>
      <c r="AX165" s="338"/>
      <c r="AY165" s="329">
        <f>AY166</f>
        <v>0</v>
      </c>
      <c r="AZ165" s="329">
        <f>AZ166</f>
        <v>0</v>
      </c>
      <c r="BA165" s="329"/>
      <c r="BB165" s="484"/>
    </row>
    <row r="166" spans="1:54" s="101" customFormat="1" ht="28.5" customHeight="1">
      <c r="A166" s="529"/>
      <c r="B166" s="530"/>
      <c r="C166" s="531"/>
      <c r="D166" s="302" t="s">
        <v>43</v>
      </c>
      <c r="E166" s="347">
        <f>E167</f>
        <v>1000</v>
      </c>
      <c r="F166" s="347">
        <f>F167</f>
        <v>1000</v>
      </c>
      <c r="G166" s="347"/>
      <c r="H166" s="328">
        <f>H167</f>
        <v>0</v>
      </c>
      <c r="I166" s="328">
        <f>I167</f>
        <v>0</v>
      </c>
      <c r="J166" s="328"/>
      <c r="K166" s="329">
        <f>K167</f>
        <v>1000</v>
      </c>
      <c r="L166" s="329">
        <f>L167</f>
        <v>0</v>
      </c>
      <c r="M166" s="329"/>
      <c r="N166" s="328">
        <f>N167</f>
        <v>0</v>
      </c>
      <c r="O166" s="328">
        <f>O167</f>
        <v>0</v>
      </c>
      <c r="P166" s="328"/>
      <c r="Q166" s="329">
        <f>Q167</f>
        <v>0</v>
      </c>
      <c r="R166" s="329">
        <f>R167</f>
        <v>0</v>
      </c>
      <c r="S166" s="329"/>
      <c r="T166" s="328">
        <f>T167</f>
        <v>0</v>
      </c>
      <c r="U166" s="328">
        <f>U167</f>
        <v>0</v>
      </c>
      <c r="V166" s="328"/>
      <c r="W166" s="329">
        <f>W167</f>
        <v>0</v>
      </c>
      <c r="X166" s="329">
        <f>X167</f>
        <v>0</v>
      </c>
      <c r="Y166" s="329"/>
      <c r="Z166" s="328">
        <f t="shared" si="752"/>
        <v>0</v>
      </c>
      <c r="AA166" s="328">
        <f t="shared" si="752"/>
        <v>0</v>
      </c>
      <c r="AB166" s="328">
        <f t="shared" si="752"/>
        <v>0</v>
      </c>
      <c r="AC166" s="328">
        <f t="shared" si="752"/>
        <v>0</v>
      </c>
      <c r="AD166" s="328"/>
      <c r="AE166" s="329">
        <f t="shared" si="753"/>
        <v>0</v>
      </c>
      <c r="AF166" s="329">
        <f t="shared" si="753"/>
        <v>0</v>
      </c>
      <c r="AG166" s="329">
        <f t="shared" si="753"/>
        <v>0</v>
      </c>
      <c r="AH166" s="329">
        <f t="shared" si="753"/>
        <v>0</v>
      </c>
      <c r="AI166" s="329"/>
      <c r="AJ166" s="328">
        <f t="shared" si="754"/>
        <v>0</v>
      </c>
      <c r="AK166" s="328">
        <f t="shared" si="754"/>
        <v>0</v>
      </c>
      <c r="AL166" s="328">
        <f t="shared" si="754"/>
        <v>0</v>
      </c>
      <c r="AM166" s="328">
        <f t="shared" si="754"/>
        <v>1000</v>
      </c>
      <c r="AN166" s="328"/>
      <c r="AO166" s="329">
        <f t="shared" si="755"/>
        <v>0</v>
      </c>
      <c r="AP166" s="329">
        <f t="shared" si="755"/>
        <v>0</v>
      </c>
      <c r="AQ166" s="329">
        <f t="shared" si="755"/>
        <v>0</v>
      </c>
      <c r="AR166" s="329">
        <f t="shared" si="755"/>
        <v>0</v>
      </c>
      <c r="AS166" s="329"/>
      <c r="AT166" s="328">
        <f t="shared" si="756"/>
        <v>0</v>
      </c>
      <c r="AU166" s="328">
        <f t="shared" si="756"/>
        <v>0</v>
      </c>
      <c r="AV166" s="328">
        <f t="shared" si="756"/>
        <v>0</v>
      </c>
      <c r="AW166" s="328">
        <f t="shared" si="756"/>
        <v>0</v>
      </c>
      <c r="AX166" s="328"/>
      <c r="AY166" s="329">
        <f>AY167</f>
        <v>0</v>
      </c>
      <c r="AZ166" s="329">
        <f>AZ167</f>
        <v>0</v>
      </c>
      <c r="BA166" s="329"/>
      <c r="BB166" s="485"/>
    </row>
    <row r="167" spans="1:54" ht="42" customHeight="1" thickBot="1">
      <c r="A167" s="529"/>
      <c r="B167" s="530"/>
      <c r="C167" s="531"/>
      <c r="D167" s="334" t="s">
        <v>325</v>
      </c>
      <c r="E167" s="347">
        <f>E145</f>
        <v>1000</v>
      </c>
      <c r="F167" s="347">
        <f>F145</f>
        <v>1000</v>
      </c>
      <c r="G167" s="347"/>
      <c r="H167" s="328">
        <f>H145</f>
        <v>0</v>
      </c>
      <c r="I167" s="328">
        <f>I145</f>
        <v>0</v>
      </c>
      <c r="J167" s="328"/>
      <c r="K167" s="329">
        <f>K145</f>
        <v>1000</v>
      </c>
      <c r="L167" s="329">
        <f>L145</f>
        <v>0</v>
      </c>
      <c r="M167" s="329"/>
      <c r="N167" s="328">
        <f>N145</f>
        <v>0</v>
      </c>
      <c r="O167" s="328">
        <f>O145</f>
        <v>0</v>
      </c>
      <c r="P167" s="328"/>
      <c r="Q167" s="329">
        <f>Q145</f>
        <v>0</v>
      </c>
      <c r="R167" s="329">
        <f>R145</f>
        <v>0</v>
      </c>
      <c r="S167" s="329"/>
      <c r="T167" s="328">
        <f>T145</f>
        <v>0</v>
      </c>
      <c r="U167" s="328">
        <f>U145</f>
        <v>0</v>
      </c>
      <c r="V167" s="328"/>
      <c r="W167" s="329">
        <f>W145</f>
        <v>0</v>
      </c>
      <c r="X167" s="329">
        <f>X145</f>
        <v>0</v>
      </c>
      <c r="Y167" s="329"/>
      <c r="Z167" s="328">
        <f t="shared" ref="Z167:AC167" si="757">Z145</f>
        <v>0</v>
      </c>
      <c r="AA167" s="328">
        <f t="shared" si="757"/>
        <v>0</v>
      </c>
      <c r="AB167" s="328">
        <f t="shared" si="757"/>
        <v>0</v>
      </c>
      <c r="AC167" s="328">
        <f t="shared" si="757"/>
        <v>0</v>
      </c>
      <c r="AD167" s="328"/>
      <c r="AE167" s="329">
        <f t="shared" ref="AE167:AH167" si="758">AE145</f>
        <v>0</v>
      </c>
      <c r="AF167" s="329">
        <f t="shared" si="758"/>
        <v>0</v>
      </c>
      <c r="AG167" s="329">
        <f t="shared" si="758"/>
        <v>0</v>
      </c>
      <c r="AH167" s="329">
        <f t="shared" si="758"/>
        <v>0</v>
      </c>
      <c r="AI167" s="329"/>
      <c r="AJ167" s="328">
        <f t="shared" ref="AJ167:AM167" si="759">AJ145</f>
        <v>0</v>
      </c>
      <c r="AK167" s="328">
        <f t="shared" si="759"/>
        <v>0</v>
      </c>
      <c r="AL167" s="328">
        <f t="shared" si="759"/>
        <v>0</v>
      </c>
      <c r="AM167" s="328">
        <f t="shared" si="759"/>
        <v>1000</v>
      </c>
      <c r="AN167" s="328"/>
      <c r="AO167" s="329">
        <f t="shared" ref="AO167:AR167" si="760">AO145</f>
        <v>0</v>
      </c>
      <c r="AP167" s="329">
        <f t="shared" si="760"/>
        <v>0</v>
      </c>
      <c r="AQ167" s="329">
        <f t="shared" si="760"/>
        <v>0</v>
      </c>
      <c r="AR167" s="329">
        <f t="shared" si="760"/>
        <v>0</v>
      </c>
      <c r="AS167" s="329"/>
      <c r="AT167" s="328">
        <f t="shared" ref="AT167:AW167" si="761">AT145</f>
        <v>0</v>
      </c>
      <c r="AU167" s="328">
        <f t="shared" si="761"/>
        <v>0</v>
      </c>
      <c r="AV167" s="328">
        <f t="shared" si="761"/>
        <v>0</v>
      </c>
      <c r="AW167" s="328">
        <f t="shared" si="761"/>
        <v>0</v>
      </c>
      <c r="AX167" s="328"/>
      <c r="AY167" s="329">
        <f>AY145</f>
        <v>0</v>
      </c>
      <c r="AZ167" s="329">
        <f>AZ145</f>
        <v>0</v>
      </c>
      <c r="BA167" s="329"/>
      <c r="BB167" s="485"/>
    </row>
    <row r="168" spans="1:54" ht="24" customHeight="1">
      <c r="A168" s="510" t="s">
        <v>284</v>
      </c>
      <c r="B168" s="510"/>
      <c r="C168" s="510"/>
      <c r="D168" s="510"/>
      <c r="E168" s="510"/>
      <c r="F168" s="510"/>
      <c r="G168" s="510"/>
      <c r="H168" s="510"/>
      <c r="I168" s="510"/>
      <c r="J168" s="510"/>
      <c r="K168" s="510"/>
      <c r="L168" s="510"/>
      <c r="M168" s="510"/>
      <c r="N168" s="510"/>
      <c r="O168" s="510"/>
      <c r="P168" s="510"/>
      <c r="Q168" s="510"/>
      <c r="R168" s="510"/>
      <c r="S168" s="510"/>
      <c r="T168" s="510"/>
      <c r="U168" s="510"/>
      <c r="V168" s="510"/>
      <c r="W168" s="510"/>
      <c r="X168" s="510"/>
      <c r="Y168" s="510"/>
      <c r="Z168" s="510"/>
      <c r="AA168" s="510"/>
      <c r="AB168" s="510"/>
      <c r="AC168" s="510"/>
      <c r="AD168" s="510"/>
      <c r="AE168" s="510"/>
      <c r="AF168" s="510"/>
      <c r="AG168" s="510"/>
      <c r="AH168" s="510"/>
      <c r="AI168" s="510"/>
      <c r="AJ168" s="510"/>
      <c r="AK168" s="510"/>
      <c r="AL168" s="510"/>
      <c r="AM168" s="510"/>
      <c r="AN168" s="510"/>
      <c r="AO168" s="510"/>
      <c r="AP168" s="510"/>
      <c r="AQ168" s="510"/>
      <c r="AR168" s="510"/>
      <c r="AS168" s="510"/>
      <c r="AT168" s="510"/>
      <c r="AU168" s="510"/>
      <c r="AV168" s="510"/>
      <c r="AW168" s="510"/>
      <c r="AX168" s="510"/>
      <c r="AY168" s="510"/>
      <c r="AZ168" s="510"/>
      <c r="BA168" s="510"/>
      <c r="BB168" s="510"/>
    </row>
    <row r="169" spans="1:54" ht="24" customHeight="1">
      <c r="A169" s="480" t="s">
        <v>285</v>
      </c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  <c r="M169" s="481"/>
      <c r="N169" s="481"/>
      <c r="O169" s="481"/>
      <c r="P169" s="481"/>
      <c r="Q169" s="481"/>
      <c r="R169" s="481"/>
      <c r="S169" s="481"/>
      <c r="T169" s="481"/>
      <c r="U169" s="481"/>
      <c r="V169" s="481"/>
      <c r="W169" s="481"/>
      <c r="X169" s="481"/>
      <c r="Y169" s="481"/>
      <c r="Z169" s="481"/>
      <c r="AA169" s="481"/>
      <c r="AB169" s="481"/>
      <c r="AC169" s="481"/>
      <c r="AD169" s="481"/>
      <c r="AE169" s="481"/>
      <c r="AF169" s="481"/>
      <c r="AG169" s="481"/>
      <c r="AH169" s="481"/>
      <c r="AI169" s="481"/>
      <c r="AJ169" s="481"/>
      <c r="AK169" s="481"/>
      <c r="AL169" s="481"/>
      <c r="AM169" s="481"/>
      <c r="AN169" s="481"/>
      <c r="AO169" s="481"/>
      <c r="AP169" s="481"/>
      <c r="AQ169" s="481"/>
      <c r="AR169" s="481"/>
      <c r="AS169" s="481"/>
      <c r="AT169" s="481"/>
      <c r="AU169" s="481"/>
      <c r="AV169" s="481"/>
      <c r="AW169" s="481"/>
      <c r="AX169" s="481"/>
      <c r="AY169" s="481"/>
      <c r="AZ169" s="481"/>
      <c r="BA169" s="481"/>
      <c r="BB169" s="481"/>
    </row>
    <row r="170" spans="1:54">
      <c r="A170" s="160"/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</row>
    <row r="171" spans="1:54">
      <c r="A171" s="508" t="s">
        <v>412</v>
      </c>
      <c r="B171" s="508"/>
      <c r="C171" s="508"/>
      <c r="D171" s="508"/>
      <c r="E171" s="508"/>
      <c r="F171" s="508"/>
      <c r="G171" s="508"/>
      <c r="H171" s="508"/>
      <c r="I171" s="508"/>
      <c r="J171" s="508"/>
      <c r="K171" s="508"/>
      <c r="L171" s="508"/>
      <c r="M171" s="508"/>
      <c r="N171" s="508"/>
      <c r="O171" s="508"/>
      <c r="P171" s="508"/>
      <c r="Q171" s="508"/>
      <c r="R171" s="508"/>
      <c r="S171" s="508"/>
      <c r="T171" s="508"/>
      <c r="U171" s="508"/>
      <c r="V171" s="508"/>
      <c r="W171" s="508"/>
      <c r="X171" s="508"/>
      <c r="Y171" s="508"/>
      <c r="Z171" s="508"/>
      <c r="AA171" s="508"/>
      <c r="AB171" s="508"/>
      <c r="AC171" s="508"/>
      <c r="AD171" s="508"/>
      <c r="AE171" s="508"/>
      <c r="AF171" s="508"/>
      <c r="AG171" s="508"/>
      <c r="AH171" s="508"/>
      <c r="AI171" s="508"/>
      <c r="AJ171" s="508"/>
      <c r="AK171" s="508"/>
      <c r="AL171" s="508"/>
      <c r="AM171" s="508"/>
      <c r="AN171" s="508"/>
      <c r="AO171" s="508"/>
      <c r="AP171" s="508"/>
      <c r="AQ171" s="508"/>
      <c r="AR171" s="508"/>
      <c r="AS171" s="508"/>
      <c r="AT171" s="508"/>
      <c r="AU171" s="508"/>
      <c r="AV171" s="508"/>
      <c r="AW171" s="508"/>
      <c r="AX171" s="508"/>
      <c r="AY171" s="508"/>
      <c r="AZ171" s="114"/>
      <c r="BA171" s="114"/>
    </row>
    <row r="172" spans="1:54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</row>
    <row r="173" spans="1:54" ht="15.6">
      <c r="A173" s="532" t="s">
        <v>409</v>
      </c>
      <c r="B173" s="532"/>
      <c r="C173" s="532"/>
      <c r="D173" s="168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  <c r="AN173" s="110"/>
      <c r="AO173" s="110"/>
      <c r="AP173" s="110"/>
      <c r="AQ173" s="110"/>
      <c r="AR173" s="110"/>
      <c r="AS173" s="110"/>
      <c r="AT173" s="110"/>
      <c r="AU173" s="110"/>
      <c r="AV173" s="110"/>
      <c r="AW173" s="110"/>
      <c r="AX173" s="110"/>
      <c r="AY173" s="110"/>
      <c r="AZ173" s="110"/>
      <c r="BA173" s="110"/>
      <c r="BB173" s="110"/>
    </row>
    <row r="174" spans="1:54">
      <c r="A174" s="169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T174" s="104"/>
      <c r="AU174" s="104"/>
      <c r="AV174" s="104"/>
      <c r="AW174" s="104"/>
      <c r="AX174" s="104"/>
      <c r="AY174" s="95"/>
      <c r="AZ174" s="95"/>
      <c r="BA174" s="95"/>
    </row>
    <row r="175" spans="1:54">
      <c r="A175" s="169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T175" s="104"/>
      <c r="AU175" s="104"/>
      <c r="AV175" s="104"/>
      <c r="AW175" s="104"/>
      <c r="AX175" s="104"/>
      <c r="AY175" s="95"/>
      <c r="AZ175" s="95"/>
      <c r="BA175" s="95"/>
    </row>
    <row r="176" spans="1:54">
      <c r="A176" s="169"/>
      <c r="B176" s="102" t="s">
        <v>262</v>
      </c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T176" s="104"/>
      <c r="AU176" s="104"/>
      <c r="AV176" s="104"/>
      <c r="AW176" s="104"/>
      <c r="AX176" s="104"/>
      <c r="AY176" s="95"/>
      <c r="AZ176" s="95"/>
      <c r="BA176" s="95"/>
    </row>
    <row r="177" spans="1:54">
      <c r="A177" s="169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T177" s="104"/>
      <c r="AU177" s="104"/>
      <c r="AV177" s="104"/>
      <c r="AW177" s="104"/>
      <c r="AX177" s="104"/>
      <c r="AY177" s="95"/>
      <c r="AZ177" s="95"/>
      <c r="BA177" s="95"/>
    </row>
    <row r="178" spans="1:54" ht="13.8">
      <c r="A178" s="508" t="s">
        <v>265</v>
      </c>
      <c r="B178" s="508"/>
      <c r="C178" s="508"/>
      <c r="D178" s="509"/>
      <c r="E178" s="509"/>
      <c r="F178" s="509"/>
      <c r="G178" s="509"/>
      <c r="H178" s="509"/>
      <c r="I178" s="509"/>
      <c r="J178" s="509"/>
      <c r="K178" s="509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  <c r="BA178" s="114"/>
    </row>
    <row r="181" spans="1:54" ht="14.25" customHeight="1">
      <c r="A181" s="117"/>
      <c r="B181" s="115"/>
      <c r="C181" s="115"/>
      <c r="D181" s="119"/>
      <c r="E181" s="120"/>
      <c r="F181" s="120"/>
      <c r="G181" s="120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5"/>
      <c r="AP181" s="115"/>
      <c r="AQ181" s="115"/>
      <c r="AR181" s="115"/>
      <c r="AS181" s="115"/>
      <c r="AT181" s="116"/>
      <c r="AU181" s="116"/>
      <c r="AV181" s="116"/>
      <c r="AW181" s="116"/>
      <c r="AX181" s="116"/>
      <c r="AY181" s="121"/>
      <c r="AZ181" s="95"/>
      <c r="BA181" s="95"/>
    </row>
    <row r="182" spans="1:54">
      <c r="A182" s="103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T182" s="104"/>
      <c r="AU182" s="104"/>
      <c r="AV182" s="104"/>
      <c r="AW182" s="104"/>
      <c r="AX182" s="104"/>
      <c r="AY182" s="95"/>
      <c r="AZ182" s="95"/>
      <c r="BA182" s="95"/>
    </row>
    <row r="183" spans="1:54">
      <c r="A183" s="103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T183" s="104"/>
      <c r="AU183" s="104"/>
      <c r="AV183" s="104"/>
      <c r="AW183" s="104"/>
      <c r="AX183" s="104"/>
      <c r="AY183" s="95"/>
      <c r="AZ183" s="95"/>
      <c r="BA183" s="95"/>
    </row>
    <row r="184" spans="1:54">
      <c r="A184" s="103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T184" s="104"/>
      <c r="AU184" s="104"/>
      <c r="AV184" s="104"/>
      <c r="AW184" s="104"/>
      <c r="AX184" s="104"/>
      <c r="AY184" s="95"/>
      <c r="AZ184" s="95"/>
      <c r="BA184" s="95"/>
    </row>
    <row r="185" spans="1:54">
      <c r="A185" s="103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T185" s="104"/>
      <c r="AU185" s="104"/>
      <c r="AV185" s="104"/>
      <c r="AW185" s="104"/>
      <c r="AX185" s="104"/>
      <c r="AY185" s="95"/>
      <c r="AZ185" s="95"/>
      <c r="BA185" s="95"/>
    </row>
    <row r="186" spans="1:54">
      <c r="A186" s="105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T186" s="104"/>
      <c r="AU186" s="104"/>
      <c r="AV186" s="104"/>
      <c r="AW186" s="104"/>
      <c r="AX186" s="104"/>
      <c r="AY186" s="95"/>
      <c r="AZ186" s="95"/>
      <c r="BA186" s="95"/>
    </row>
    <row r="187" spans="1:54" ht="12.75" customHeight="1">
      <c r="A187" s="103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T187" s="104"/>
      <c r="AU187" s="104"/>
      <c r="AV187" s="104"/>
      <c r="AW187" s="104"/>
      <c r="AX187" s="104"/>
      <c r="AY187" s="95"/>
      <c r="AZ187" s="95"/>
      <c r="BA187" s="95"/>
    </row>
    <row r="188" spans="1:54">
      <c r="A188" s="103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T188" s="104"/>
      <c r="AU188" s="104"/>
      <c r="AV188" s="104"/>
      <c r="AW188" s="104"/>
      <c r="AX188" s="104"/>
      <c r="AY188" s="95"/>
      <c r="AZ188" s="95"/>
      <c r="BA188" s="95"/>
    </row>
    <row r="189" spans="1:54">
      <c r="A189" s="103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T189" s="104"/>
      <c r="AU189" s="104"/>
      <c r="AV189" s="104"/>
      <c r="AW189" s="104"/>
      <c r="AX189" s="104"/>
      <c r="AY189" s="95"/>
      <c r="AZ189" s="95"/>
      <c r="BA189" s="95"/>
    </row>
    <row r="190" spans="1:54" s="102" customFormat="1">
      <c r="A190" s="103"/>
      <c r="D190" s="106"/>
      <c r="E190" s="107"/>
      <c r="F190" s="107"/>
      <c r="G190" s="107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T190" s="104"/>
      <c r="AU190" s="104"/>
      <c r="AV190" s="104"/>
      <c r="AW190" s="104"/>
      <c r="AX190" s="104"/>
      <c r="AY190" s="95"/>
      <c r="AZ190" s="95"/>
      <c r="BA190" s="95"/>
      <c r="BB190" s="95"/>
    </row>
    <row r="191" spans="1:54" s="102" customFormat="1">
      <c r="A191" s="103"/>
      <c r="D191" s="106"/>
      <c r="E191" s="107"/>
      <c r="F191" s="107"/>
      <c r="G191" s="107"/>
      <c r="BB191" s="95"/>
    </row>
    <row r="192" spans="1:54" s="102" customFormat="1">
      <c r="A192" s="105"/>
      <c r="D192" s="106"/>
      <c r="E192" s="107"/>
      <c r="F192" s="107"/>
      <c r="G192" s="107"/>
      <c r="BB192" s="95"/>
    </row>
    <row r="193" spans="1:54" s="102" customFormat="1">
      <c r="A193" s="103"/>
      <c r="D193" s="106"/>
      <c r="E193" s="107"/>
      <c r="F193" s="107"/>
      <c r="G193" s="107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T193" s="108"/>
      <c r="AU193" s="108"/>
      <c r="AV193" s="108"/>
      <c r="AW193" s="108"/>
      <c r="AX193" s="108"/>
      <c r="BB193" s="95"/>
    </row>
    <row r="194" spans="1:54">
      <c r="A194" s="103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T194" s="108"/>
      <c r="AU194" s="108"/>
      <c r="AV194" s="108"/>
      <c r="AW194" s="108"/>
      <c r="AX194" s="108"/>
    </row>
    <row r="195" spans="1:54">
      <c r="A195" s="103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T195" s="108"/>
      <c r="AU195" s="108"/>
      <c r="AV195" s="108"/>
      <c r="AW195" s="108"/>
      <c r="AX195" s="108"/>
    </row>
    <row r="196" spans="1:54">
      <c r="A196" s="103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T196" s="108"/>
      <c r="AU196" s="108"/>
      <c r="AV196" s="108"/>
      <c r="AW196" s="108"/>
      <c r="AX196" s="108"/>
    </row>
    <row r="197" spans="1:54">
      <c r="A197" s="103"/>
    </row>
    <row r="199" spans="1:54" s="102" customFormat="1" ht="49.5" customHeight="1">
      <c r="D199" s="106"/>
      <c r="E199" s="107"/>
      <c r="F199" s="107"/>
      <c r="G199" s="107"/>
      <c r="BB199" s="95"/>
    </row>
  </sheetData>
  <mergeCells count="221">
    <mergeCell ref="A27:A29"/>
    <mergeCell ref="B27:B29"/>
    <mergeCell ref="C27:C29"/>
    <mergeCell ref="A39:A41"/>
    <mergeCell ref="B39:B41"/>
    <mergeCell ref="C39:C41"/>
    <mergeCell ref="B155:B156"/>
    <mergeCell ref="A155:A156"/>
    <mergeCell ref="C155:C156"/>
    <mergeCell ref="B113:B115"/>
    <mergeCell ref="C113:C115"/>
    <mergeCell ref="A128:A129"/>
    <mergeCell ref="B128:B129"/>
    <mergeCell ref="C128:C129"/>
    <mergeCell ref="A33:A35"/>
    <mergeCell ref="B33:B35"/>
    <mergeCell ref="C33:C35"/>
    <mergeCell ref="C42:C44"/>
    <mergeCell ref="A57:A59"/>
    <mergeCell ref="B57:B59"/>
    <mergeCell ref="C57:C59"/>
    <mergeCell ref="C84:C86"/>
    <mergeCell ref="B124:B125"/>
    <mergeCell ref="C124:C125"/>
    <mergeCell ref="A157:A158"/>
    <mergeCell ref="B157:B158"/>
    <mergeCell ref="C157:C158"/>
    <mergeCell ref="B151:B152"/>
    <mergeCell ref="C151:C152"/>
    <mergeCell ref="A150:BB150"/>
    <mergeCell ref="B153:B154"/>
    <mergeCell ref="A122:A123"/>
    <mergeCell ref="B122:B123"/>
    <mergeCell ref="C122:C123"/>
    <mergeCell ref="BB122:BB123"/>
    <mergeCell ref="A124:A125"/>
    <mergeCell ref="B136:B138"/>
    <mergeCell ref="C136:C138"/>
    <mergeCell ref="A126:A127"/>
    <mergeCell ref="B126:B127"/>
    <mergeCell ref="C126:C127"/>
    <mergeCell ref="A146:A149"/>
    <mergeCell ref="B146:B149"/>
    <mergeCell ref="C146:C149"/>
    <mergeCell ref="C153:C154"/>
    <mergeCell ref="A153:A154"/>
    <mergeCell ref="A142:A145"/>
    <mergeCell ref="BB126:BB127"/>
    <mergeCell ref="BB128:BB129"/>
    <mergeCell ref="A130:A132"/>
    <mergeCell ref="B130:B132"/>
    <mergeCell ref="C130:C132"/>
    <mergeCell ref="BB130:BB132"/>
    <mergeCell ref="B142:B145"/>
    <mergeCell ref="C142:C145"/>
    <mergeCell ref="A151:A152"/>
    <mergeCell ref="A136:A138"/>
    <mergeCell ref="BB136:BB138"/>
    <mergeCell ref="A178:K178"/>
    <mergeCell ref="A168:BB168"/>
    <mergeCell ref="A171:AY171"/>
    <mergeCell ref="A159:BB159"/>
    <mergeCell ref="A160:C162"/>
    <mergeCell ref="BB160:BB162"/>
    <mergeCell ref="A163:C164"/>
    <mergeCell ref="A165:C167"/>
    <mergeCell ref="BB165:BB167"/>
    <mergeCell ref="BB163:BB164"/>
    <mergeCell ref="A173:C173"/>
    <mergeCell ref="BB33:BB35"/>
    <mergeCell ref="A81:A83"/>
    <mergeCell ref="B81:B83"/>
    <mergeCell ref="C81:C83"/>
    <mergeCell ref="A96:BB96"/>
    <mergeCell ref="A97:A99"/>
    <mergeCell ref="B97:B99"/>
    <mergeCell ref="C97:C99"/>
    <mergeCell ref="BB97:BB99"/>
    <mergeCell ref="A87:A89"/>
    <mergeCell ref="B87:B89"/>
    <mergeCell ref="C87:C89"/>
    <mergeCell ref="BB87:BB89"/>
    <mergeCell ref="C75:C77"/>
    <mergeCell ref="BB75:BB77"/>
    <mergeCell ref="A78:A80"/>
    <mergeCell ref="B78:B80"/>
    <mergeCell ref="C78:C80"/>
    <mergeCell ref="BB78:BB80"/>
    <mergeCell ref="BB90:BB92"/>
    <mergeCell ref="C72:C74"/>
    <mergeCell ref="BB36:BB38"/>
    <mergeCell ref="A42:A44"/>
    <mergeCell ref="B42:B44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Z7:AD7"/>
    <mergeCell ref="AE7:AI7"/>
    <mergeCell ref="AJ7:AN7"/>
    <mergeCell ref="AO7:AS7"/>
    <mergeCell ref="AT7:AX7"/>
    <mergeCell ref="T7:V7"/>
    <mergeCell ref="K7:M7"/>
    <mergeCell ref="N7:P7"/>
    <mergeCell ref="W7:Y7"/>
    <mergeCell ref="A14:C17"/>
    <mergeCell ref="A169:BB169"/>
    <mergeCell ref="A93:A95"/>
    <mergeCell ref="B93:B95"/>
    <mergeCell ref="C93:C95"/>
    <mergeCell ref="BB93:BB95"/>
    <mergeCell ref="A139:A141"/>
    <mergeCell ref="B139:B141"/>
    <mergeCell ref="C139:C141"/>
    <mergeCell ref="BB139:BB141"/>
    <mergeCell ref="BB81:BB83"/>
    <mergeCell ref="BB63:BB65"/>
    <mergeCell ref="BB66:BB68"/>
    <mergeCell ref="BB69:BB71"/>
    <mergeCell ref="BB10:BB13"/>
    <mergeCell ref="BB14:BB17"/>
    <mergeCell ref="A10:C13"/>
    <mergeCell ref="Q7:S7"/>
    <mergeCell ref="A90:A92"/>
    <mergeCell ref="A18:C21"/>
    <mergeCell ref="A133:A135"/>
    <mergeCell ref="B133:B135"/>
    <mergeCell ref="C133:C135"/>
    <mergeCell ref="A22:C25"/>
    <mergeCell ref="B90:B92"/>
    <mergeCell ref="C90:C92"/>
    <mergeCell ref="A26:BB26"/>
    <mergeCell ref="A30:A32"/>
    <mergeCell ref="B30:B32"/>
    <mergeCell ref="C30:C32"/>
    <mergeCell ref="BB30:BB32"/>
    <mergeCell ref="BB133:BB135"/>
    <mergeCell ref="A75:A77"/>
    <mergeCell ref="B75:B77"/>
    <mergeCell ref="A48:A50"/>
    <mergeCell ref="B48:B50"/>
    <mergeCell ref="C48:C50"/>
    <mergeCell ref="BB48:BB50"/>
    <mergeCell ref="A51:A53"/>
    <mergeCell ref="B51:B53"/>
    <mergeCell ref="C51:C53"/>
    <mergeCell ref="BB51:BB53"/>
    <mergeCell ref="A72:A74"/>
    <mergeCell ref="B72:B74"/>
    <mergeCell ref="A36:A38"/>
    <mergeCell ref="B36:B38"/>
    <mergeCell ref="C36:C38"/>
    <mergeCell ref="BB42:BB44"/>
    <mergeCell ref="A45:A47"/>
    <mergeCell ref="B45:B47"/>
    <mergeCell ref="C45:C47"/>
    <mergeCell ref="BB45:BB47"/>
    <mergeCell ref="A54:A56"/>
    <mergeCell ref="B54:B56"/>
    <mergeCell ref="C54:C56"/>
    <mergeCell ref="BB54:BB56"/>
    <mergeCell ref="BB57:BB59"/>
    <mergeCell ref="A110:A112"/>
    <mergeCell ref="B110:B112"/>
    <mergeCell ref="A101:A102"/>
    <mergeCell ref="B101:B102"/>
    <mergeCell ref="C101:C102"/>
    <mergeCell ref="BB101:BB102"/>
    <mergeCell ref="A103:A104"/>
    <mergeCell ref="B103:B104"/>
    <mergeCell ref="C103:C104"/>
    <mergeCell ref="BB103:BB104"/>
    <mergeCell ref="A105:A106"/>
    <mergeCell ref="B105:B106"/>
    <mergeCell ref="C105:C106"/>
    <mergeCell ref="BB105:BB106"/>
    <mergeCell ref="C110:C112"/>
    <mergeCell ref="BB110:BB112"/>
    <mergeCell ref="BB72:BB74"/>
    <mergeCell ref="A60:A62"/>
    <mergeCell ref="B60:B62"/>
    <mergeCell ref="C60:C62"/>
    <mergeCell ref="BB60:BB62"/>
    <mergeCell ref="A84:A86"/>
    <mergeCell ref="B84:B86"/>
    <mergeCell ref="BB124:BB125"/>
    <mergeCell ref="A107:A109"/>
    <mergeCell ref="B107:B109"/>
    <mergeCell ref="C107:C109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A113:A115"/>
    <mergeCell ref="BB113:BB115"/>
    <mergeCell ref="A116:A118"/>
    <mergeCell ref="B116:B118"/>
    <mergeCell ref="C116:C118"/>
    <mergeCell ref="BB116:BB118"/>
    <mergeCell ref="A119:A121"/>
    <mergeCell ref="B119:B121"/>
    <mergeCell ref="C119:C121"/>
    <mergeCell ref="BB119:BB121"/>
  </mergeCells>
  <pageMargins left="0.25" right="0.25" top="0.75" bottom="0.75" header="0.3" footer="0.3"/>
  <pageSetup paperSize="9" scale="3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R38"/>
  <sheetViews>
    <sheetView zoomScale="71" zoomScaleNormal="71" workbookViewId="0">
      <selection activeCell="W35" sqref="W35"/>
    </sheetView>
  </sheetViews>
  <sheetFormatPr defaultColWidth="9.109375" defaultRowHeight="13.8"/>
  <cols>
    <col min="1" max="1" width="5.88671875" style="125" customWidth="1"/>
    <col min="2" max="2" width="57.109375" style="126" customWidth="1"/>
    <col min="3" max="3" width="18.109375" style="126" customWidth="1"/>
    <col min="4" max="4" width="7.33203125" style="126" customWidth="1"/>
    <col min="5" max="5" width="8" style="126" customWidth="1"/>
    <col min="6" max="6" width="6.88671875" style="126" customWidth="1"/>
    <col min="7" max="8" width="6.44140625" style="126" customWidth="1"/>
    <col min="9" max="9" width="4.33203125" style="126" customWidth="1"/>
    <col min="10" max="10" width="6.44140625" style="126" customWidth="1"/>
    <col min="11" max="11" width="6.109375" style="126" customWidth="1"/>
    <col min="12" max="12" width="3.6640625" style="126" customWidth="1"/>
    <col min="13" max="13" width="6.6640625" style="126" customWidth="1"/>
    <col min="14" max="14" width="7" style="126" customWidth="1"/>
    <col min="15" max="15" width="3.5546875" style="126" customWidth="1"/>
    <col min="16" max="17" width="6.109375" style="126" customWidth="1"/>
    <col min="18" max="18" width="4.33203125" style="126" customWidth="1"/>
    <col min="19" max="19" width="6.88671875" style="126" customWidth="1"/>
    <col min="20" max="20" width="6.33203125" style="126" customWidth="1"/>
    <col min="21" max="21" width="3.88671875" style="126" customWidth="1"/>
    <col min="22" max="22" width="6.6640625" style="126" customWidth="1"/>
    <col min="23" max="23" width="6.88671875" style="126" customWidth="1"/>
    <col min="24" max="24" width="3.5546875" style="126" customWidth="1"/>
    <col min="25" max="25" width="6.109375" style="126" customWidth="1"/>
    <col min="26" max="26" width="6.5546875" style="126" customWidth="1"/>
    <col min="27" max="27" width="3.6640625" style="126" customWidth="1"/>
    <col min="28" max="28" width="6.109375" style="126" customWidth="1"/>
    <col min="29" max="29" width="6.5546875" style="126" customWidth="1"/>
    <col min="30" max="30" width="3.109375" style="126" customWidth="1"/>
    <col min="31" max="32" width="6.109375" style="126" customWidth="1"/>
    <col min="33" max="33" width="3.6640625" style="126" customWidth="1"/>
    <col min="34" max="35" width="6.5546875" style="126" customWidth="1"/>
    <col min="36" max="36" width="3.88671875" style="126" customWidth="1"/>
    <col min="37" max="37" width="6.5546875" style="126" customWidth="1"/>
    <col min="38" max="38" width="6.88671875" style="126" customWidth="1"/>
    <col min="39" max="39" width="3.109375" style="126" customWidth="1"/>
    <col min="40" max="40" width="7.44140625" style="126" customWidth="1"/>
    <col min="41" max="41" width="6.44140625" style="126" customWidth="1"/>
    <col min="42" max="42" width="3.6640625" style="126" customWidth="1"/>
    <col min="43" max="43" width="18.6640625" style="126" customWidth="1"/>
    <col min="44" max="16384" width="9.109375" style="126"/>
  </cols>
  <sheetData>
    <row r="1" spans="1:43">
      <c r="AE1" s="571" t="s">
        <v>288</v>
      </c>
      <c r="AF1" s="571"/>
      <c r="AG1" s="571"/>
      <c r="AH1" s="571"/>
      <c r="AI1" s="571"/>
      <c r="AJ1" s="571"/>
      <c r="AK1" s="571"/>
      <c r="AL1" s="571"/>
      <c r="AM1" s="571"/>
    </row>
    <row r="2" spans="1:43" s="127" customFormat="1" ht="33.75" customHeight="1">
      <c r="A2" s="572" t="s">
        <v>355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72"/>
      <c r="AE2" s="572"/>
      <c r="AF2" s="572"/>
      <c r="AG2" s="572"/>
      <c r="AH2" s="572"/>
      <c r="AI2" s="572"/>
      <c r="AJ2" s="572"/>
      <c r="AK2" s="572"/>
      <c r="AL2" s="572"/>
      <c r="AM2" s="572"/>
      <c r="AN2" s="572"/>
      <c r="AO2" s="178"/>
      <c r="AP2" s="178"/>
      <c r="AQ2" s="179"/>
    </row>
    <row r="3" spans="1:43" s="127" customFormat="1" ht="6" customHeight="1" thickBo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9"/>
    </row>
    <row r="4" spans="1:43" s="128" customFormat="1" ht="18.600000000000001" hidden="1" thickBot="1">
      <c r="A4" s="180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</row>
    <row r="5" spans="1:43" s="128" customFormat="1" ht="18" customHeight="1" thickBot="1">
      <c r="A5" s="573" t="s">
        <v>0</v>
      </c>
      <c r="B5" s="575" t="s">
        <v>287</v>
      </c>
      <c r="C5" s="575" t="s">
        <v>264</v>
      </c>
      <c r="D5" s="577" t="s">
        <v>356</v>
      </c>
      <c r="E5" s="578"/>
      <c r="F5" s="578"/>
      <c r="G5" s="581" t="s">
        <v>255</v>
      </c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2"/>
      <c r="AA5" s="582"/>
      <c r="AB5" s="582"/>
      <c r="AC5" s="582"/>
      <c r="AD5" s="582"/>
      <c r="AE5" s="582"/>
      <c r="AF5" s="582"/>
      <c r="AG5" s="582"/>
      <c r="AH5" s="582"/>
      <c r="AI5" s="582"/>
      <c r="AJ5" s="582"/>
      <c r="AK5" s="582"/>
      <c r="AL5" s="582"/>
      <c r="AM5" s="582"/>
      <c r="AN5" s="582"/>
      <c r="AO5" s="582"/>
      <c r="AP5" s="582"/>
      <c r="AQ5" s="564" t="s">
        <v>286</v>
      </c>
    </row>
    <row r="6" spans="1:43" s="128" customFormat="1" ht="76.5" customHeight="1">
      <c r="A6" s="574"/>
      <c r="B6" s="576"/>
      <c r="C6" s="576"/>
      <c r="D6" s="579"/>
      <c r="E6" s="580"/>
      <c r="F6" s="580"/>
      <c r="G6" s="567" t="s">
        <v>17</v>
      </c>
      <c r="H6" s="567"/>
      <c r="I6" s="567"/>
      <c r="J6" s="567" t="s">
        <v>18</v>
      </c>
      <c r="K6" s="567"/>
      <c r="L6" s="567"/>
      <c r="M6" s="567" t="s">
        <v>22</v>
      </c>
      <c r="N6" s="567"/>
      <c r="O6" s="567"/>
      <c r="P6" s="567" t="s">
        <v>24</v>
      </c>
      <c r="Q6" s="567"/>
      <c r="R6" s="567"/>
      <c r="S6" s="567" t="s">
        <v>25</v>
      </c>
      <c r="T6" s="567"/>
      <c r="U6" s="567"/>
      <c r="V6" s="567" t="s">
        <v>26</v>
      </c>
      <c r="W6" s="567"/>
      <c r="X6" s="567"/>
      <c r="Y6" s="567" t="s">
        <v>28</v>
      </c>
      <c r="Z6" s="567"/>
      <c r="AA6" s="567"/>
      <c r="AB6" s="567" t="s">
        <v>29</v>
      </c>
      <c r="AC6" s="567"/>
      <c r="AD6" s="567"/>
      <c r="AE6" s="567" t="s">
        <v>30</v>
      </c>
      <c r="AF6" s="567"/>
      <c r="AG6" s="567"/>
      <c r="AH6" s="567" t="s">
        <v>32</v>
      </c>
      <c r="AI6" s="567"/>
      <c r="AJ6" s="567"/>
      <c r="AK6" s="567" t="s">
        <v>33</v>
      </c>
      <c r="AL6" s="567"/>
      <c r="AM6" s="567"/>
      <c r="AN6" s="567" t="s">
        <v>34</v>
      </c>
      <c r="AO6" s="567"/>
      <c r="AP6" s="583"/>
      <c r="AQ6" s="565"/>
    </row>
    <row r="7" spans="1:43" s="129" customFormat="1" ht="18">
      <c r="A7" s="181"/>
      <c r="B7" s="182"/>
      <c r="C7" s="182"/>
      <c r="D7" s="182" t="s">
        <v>20</v>
      </c>
      <c r="E7" s="182" t="s">
        <v>21</v>
      </c>
      <c r="F7" s="182" t="s">
        <v>19</v>
      </c>
      <c r="G7" s="339" t="s">
        <v>20</v>
      </c>
      <c r="H7" s="339" t="s">
        <v>21</v>
      </c>
      <c r="I7" s="339" t="s">
        <v>19</v>
      </c>
      <c r="J7" s="182" t="s">
        <v>20</v>
      </c>
      <c r="K7" s="182" t="s">
        <v>21</v>
      </c>
      <c r="L7" s="182" t="s">
        <v>19</v>
      </c>
      <c r="M7" s="339" t="s">
        <v>20</v>
      </c>
      <c r="N7" s="339" t="s">
        <v>21</v>
      </c>
      <c r="O7" s="339" t="s">
        <v>19</v>
      </c>
      <c r="P7" s="182" t="s">
        <v>20</v>
      </c>
      <c r="Q7" s="182" t="s">
        <v>21</v>
      </c>
      <c r="R7" s="182" t="s">
        <v>19</v>
      </c>
      <c r="S7" s="339" t="s">
        <v>20</v>
      </c>
      <c r="T7" s="339" t="s">
        <v>21</v>
      </c>
      <c r="U7" s="339" t="s">
        <v>19</v>
      </c>
      <c r="V7" s="182" t="s">
        <v>20</v>
      </c>
      <c r="W7" s="182" t="s">
        <v>21</v>
      </c>
      <c r="X7" s="182" t="s">
        <v>19</v>
      </c>
      <c r="Y7" s="339" t="s">
        <v>20</v>
      </c>
      <c r="Z7" s="339" t="s">
        <v>21</v>
      </c>
      <c r="AA7" s="339" t="s">
        <v>19</v>
      </c>
      <c r="AB7" s="182" t="s">
        <v>20</v>
      </c>
      <c r="AC7" s="182" t="s">
        <v>21</v>
      </c>
      <c r="AD7" s="182" t="s">
        <v>19</v>
      </c>
      <c r="AE7" s="339" t="s">
        <v>20</v>
      </c>
      <c r="AF7" s="339" t="s">
        <v>21</v>
      </c>
      <c r="AG7" s="339" t="s">
        <v>19</v>
      </c>
      <c r="AH7" s="182" t="s">
        <v>20</v>
      </c>
      <c r="AI7" s="182" t="s">
        <v>21</v>
      </c>
      <c r="AJ7" s="182" t="s">
        <v>19</v>
      </c>
      <c r="AK7" s="339" t="s">
        <v>20</v>
      </c>
      <c r="AL7" s="339" t="s">
        <v>21</v>
      </c>
      <c r="AM7" s="339" t="s">
        <v>19</v>
      </c>
      <c r="AN7" s="182" t="s">
        <v>20</v>
      </c>
      <c r="AO7" s="182" t="s">
        <v>21</v>
      </c>
      <c r="AP7" s="183" t="s">
        <v>19</v>
      </c>
      <c r="AQ7" s="565"/>
    </row>
    <row r="8" spans="1:43" s="129" customFormat="1" ht="18.75" customHeight="1">
      <c r="A8" s="568" t="s">
        <v>357</v>
      </c>
      <c r="B8" s="569"/>
      <c r="C8" s="569"/>
      <c r="D8" s="569"/>
      <c r="E8" s="569"/>
      <c r="F8" s="569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0"/>
      <c r="AC8" s="570"/>
      <c r="AD8" s="570"/>
      <c r="AE8" s="570"/>
      <c r="AF8" s="570"/>
      <c r="AG8" s="570"/>
      <c r="AH8" s="570"/>
      <c r="AI8" s="570"/>
      <c r="AJ8" s="570"/>
      <c r="AK8" s="570"/>
      <c r="AL8" s="570"/>
      <c r="AM8" s="570"/>
      <c r="AN8" s="570"/>
      <c r="AO8" s="570"/>
      <c r="AP8" s="570"/>
      <c r="AQ8" s="570"/>
    </row>
    <row r="9" spans="1:43" s="129" customFormat="1" ht="23.25" customHeight="1">
      <c r="A9" s="184" t="s">
        <v>1</v>
      </c>
      <c r="B9" s="185" t="s">
        <v>358</v>
      </c>
      <c r="C9" s="186">
        <v>867</v>
      </c>
      <c r="D9" s="186">
        <v>867</v>
      </c>
      <c r="E9" s="187"/>
      <c r="F9" s="187"/>
      <c r="G9" s="340"/>
      <c r="H9" s="340"/>
      <c r="I9" s="340"/>
      <c r="J9" s="187"/>
      <c r="K9" s="187"/>
      <c r="L9" s="187"/>
      <c r="M9" s="340"/>
      <c r="N9" s="340"/>
      <c r="O9" s="340"/>
      <c r="P9" s="187"/>
      <c r="Q9" s="187"/>
      <c r="R9" s="187"/>
      <c r="S9" s="340"/>
      <c r="T9" s="340"/>
      <c r="U9" s="340"/>
      <c r="V9" s="187"/>
      <c r="W9" s="187"/>
      <c r="X9" s="187"/>
      <c r="Y9" s="340"/>
      <c r="Z9" s="340"/>
      <c r="AA9" s="340"/>
      <c r="AB9" s="187"/>
      <c r="AC9" s="187"/>
      <c r="AD9" s="187"/>
      <c r="AE9" s="340"/>
      <c r="AF9" s="340"/>
      <c r="AG9" s="340"/>
      <c r="AH9" s="187"/>
      <c r="AI9" s="187"/>
      <c r="AJ9" s="187"/>
      <c r="AK9" s="340"/>
      <c r="AL9" s="340"/>
      <c r="AM9" s="340"/>
      <c r="AN9" s="188">
        <v>867</v>
      </c>
      <c r="AO9" s="187"/>
      <c r="AP9" s="187"/>
      <c r="AQ9" s="189"/>
    </row>
    <row r="10" spans="1:43" s="129" customFormat="1" ht="36">
      <c r="A10" s="184" t="s">
        <v>3</v>
      </c>
      <c r="B10" s="185" t="s">
        <v>359</v>
      </c>
      <c r="C10" s="186">
        <v>238.9</v>
      </c>
      <c r="D10" s="186">
        <v>238.9</v>
      </c>
      <c r="E10" s="187"/>
      <c r="F10" s="187"/>
      <c r="G10" s="340"/>
      <c r="H10" s="340"/>
      <c r="I10" s="340"/>
      <c r="J10" s="187"/>
      <c r="K10" s="187"/>
      <c r="L10" s="187"/>
      <c r="M10" s="340"/>
      <c r="N10" s="340"/>
      <c r="O10" s="340"/>
      <c r="P10" s="187"/>
      <c r="Q10" s="187"/>
      <c r="R10" s="187"/>
      <c r="S10" s="340"/>
      <c r="T10" s="340"/>
      <c r="U10" s="340"/>
      <c r="V10" s="187"/>
      <c r="W10" s="187"/>
      <c r="X10" s="187"/>
      <c r="Y10" s="340"/>
      <c r="Z10" s="340"/>
      <c r="AA10" s="340"/>
      <c r="AB10" s="187"/>
      <c r="AC10" s="187"/>
      <c r="AD10" s="187"/>
      <c r="AE10" s="340"/>
      <c r="AF10" s="340"/>
      <c r="AG10" s="340"/>
      <c r="AH10" s="187"/>
      <c r="AI10" s="187"/>
      <c r="AJ10" s="187"/>
      <c r="AK10" s="340"/>
      <c r="AL10" s="340"/>
      <c r="AM10" s="340"/>
      <c r="AN10" s="188">
        <v>238.9</v>
      </c>
      <c r="AO10" s="187"/>
      <c r="AP10" s="187"/>
      <c r="AQ10" s="189"/>
    </row>
    <row r="11" spans="1:43" s="129" customFormat="1" ht="63" customHeight="1">
      <c r="A11" s="184" t="s">
        <v>4</v>
      </c>
      <c r="B11" s="185" t="s">
        <v>360</v>
      </c>
      <c r="C11" s="186">
        <v>4.33</v>
      </c>
      <c r="D11" s="186">
        <v>4.33</v>
      </c>
      <c r="E11" s="187"/>
      <c r="F11" s="187"/>
      <c r="G11" s="340"/>
      <c r="H11" s="340"/>
      <c r="I11" s="340"/>
      <c r="J11" s="187"/>
      <c r="K11" s="187"/>
      <c r="L11" s="187"/>
      <c r="M11" s="340"/>
      <c r="N11" s="340"/>
      <c r="O11" s="340"/>
      <c r="P11" s="187"/>
      <c r="Q11" s="187"/>
      <c r="R11" s="187"/>
      <c r="S11" s="340"/>
      <c r="T11" s="340"/>
      <c r="U11" s="340"/>
      <c r="V11" s="187"/>
      <c r="W11" s="187"/>
      <c r="X11" s="187"/>
      <c r="Y11" s="340"/>
      <c r="Z11" s="340"/>
      <c r="AA11" s="340"/>
      <c r="AB11" s="187"/>
      <c r="AC11" s="187"/>
      <c r="AD11" s="187"/>
      <c r="AE11" s="340"/>
      <c r="AF11" s="340"/>
      <c r="AG11" s="340"/>
      <c r="AH11" s="187"/>
      <c r="AI11" s="187"/>
      <c r="AJ11" s="187"/>
      <c r="AK11" s="340"/>
      <c r="AL11" s="340"/>
      <c r="AM11" s="340"/>
      <c r="AN11" s="188">
        <v>4.33</v>
      </c>
      <c r="AO11" s="187"/>
      <c r="AP11" s="187"/>
      <c r="AQ11" s="189"/>
    </row>
    <row r="12" spans="1:43" s="129" customFormat="1" ht="72">
      <c r="A12" s="184" t="s">
        <v>5</v>
      </c>
      <c r="B12" s="185" t="s">
        <v>361</v>
      </c>
      <c r="C12" s="186">
        <v>7.5</v>
      </c>
      <c r="D12" s="186">
        <v>7.5</v>
      </c>
      <c r="E12" s="187"/>
      <c r="F12" s="187"/>
      <c r="G12" s="340"/>
      <c r="H12" s="340"/>
      <c r="I12" s="340"/>
      <c r="J12" s="187"/>
      <c r="K12" s="187"/>
      <c r="L12" s="187"/>
      <c r="M12" s="340"/>
      <c r="N12" s="340"/>
      <c r="O12" s="340"/>
      <c r="P12" s="187"/>
      <c r="Q12" s="187"/>
      <c r="R12" s="187"/>
      <c r="S12" s="340"/>
      <c r="T12" s="340"/>
      <c r="U12" s="340"/>
      <c r="V12" s="187"/>
      <c r="W12" s="187"/>
      <c r="X12" s="187"/>
      <c r="Y12" s="340"/>
      <c r="Z12" s="340"/>
      <c r="AA12" s="340"/>
      <c r="AB12" s="187"/>
      <c r="AC12" s="187"/>
      <c r="AD12" s="187"/>
      <c r="AE12" s="340"/>
      <c r="AF12" s="340"/>
      <c r="AG12" s="340"/>
      <c r="AH12" s="187"/>
      <c r="AI12" s="187"/>
      <c r="AJ12" s="187"/>
      <c r="AK12" s="340"/>
      <c r="AL12" s="340"/>
      <c r="AM12" s="340"/>
      <c r="AN12" s="188">
        <v>7.5</v>
      </c>
      <c r="AO12" s="187"/>
      <c r="AP12" s="187"/>
      <c r="AQ12" s="189"/>
    </row>
    <row r="13" spans="1:43" s="129" customFormat="1" ht="54">
      <c r="A13" s="184" t="s">
        <v>9</v>
      </c>
      <c r="B13" s="185" t="s">
        <v>362</v>
      </c>
      <c r="C13" s="186">
        <v>1</v>
      </c>
      <c r="D13" s="186">
        <v>1</v>
      </c>
      <c r="E13" s="345"/>
      <c r="F13" s="345"/>
      <c r="G13" s="340"/>
      <c r="H13" s="340"/>
      <c r="I13" s="340"/>
      <c r="J13" s="345"/>
      <c r="K13" s="345"/>
      <c r="L13" s="345"/>
      <c r="M13" s="340"/>
      <c r="N13" s="340"/>
      <c r="O13" s="340"/>
      <c r="P13" s="345"/>
      <c r="Q13" s="345"/>
      <c r="R13" s="345"/>
      <c r="S13" s="340"/>
      <c r="T13" s="340"/>
      <c r="U13" s="340"/>
      <c r="V13" s="345"/>
      <c r="W13" s="345"/>
      <c r="X13" s="345"/>
      <c r="Y13" s="340"/>
      <c r="Z13" s="340"/>
      <c r="AA13" s="340"/>
      <c r="AB13" s="345"/>
      <c r="AC13" s="345"/>
      <c r="AD13" s="345"/>
      <c r="AE13" s="340"/>
      <c r="AF13" s="340"/>
      <c r="AG13" s="340"/>
      <c r="AH13" s="345"/>
      <c r="AI13" s="345"/>
      <c r="AJ13" s="345"/>
      <c r="AK13" s="340"/>
      <c r="AL13" s="340"/>
      <c r="AM13" s="340"/>
      <c r="AN13" s="188">
        <v>1</v>
      </c>
      <c r="AO13" s="345"/>
      <c r="AP13" s="345"/>
      <c r="AQ13" s="189"/>
    </row>
    <row r="14" spans="1:43" s="129" customFormat="1" ht="62.25" customHeight="1">
      <c r="A14" s="184" t="s">
        <v>10</v>
      </c>
      <c r="B14" s="185" t="s">
        <v>410</v>
      </c>
      <c r="C14" s="186">
        <v>0.7</v>
      </c>
      <c r="D14" s="186">
        <v>0.7</v>
      </c>
      <c r="E14" s="187"/>
      <c r="F14" s="187"/>
      <c r="G14" s="340"/>
      <c r="H14" s="340"/>
      <c r="I14" s="340"/>
      <c r="J14" s="187"/>
      <c r="K14" s="187"/>
      <c r="L14" s="187"/>
      <c r="M14" s="340"/>
      <c r="N14" s="340"/>
      <c r="O14" s="340"/>
      <c r="P14" s="187"/>
      <c r="Q14" s="187"/>
      <c r="R14" s="187"/>
      <c r="S14" s="340"/>
      <c r="T14" s="340"/>
      <c r="U14" s="340"/>
      <c r="V14" s="187"/>
      <c r="W14" s="187"/>
      <c r="X14" s="187"/>
      <c r="Y14" s="340"/>
      <c r="Z14" s="340"/>
      <c r="AA14" s="340"/>
      <c r="AB14" s="187"/>
      <c r="AC14" s="187"/>
      <c r="AD14" s="187"/>
      <c r="AE14" s="340"/>
      <c r="AF14" s="340"/>
      <c r="AG14" s="340"/>
      <c r="AH14" s="187"/>
      <c r="AI14" s="187"/>
      <c r="AJ14" s="187"/>
      <c r="AK14" s="340"/>
      <c r="AL14" s="340"/>
      <c r="AM14" s="340"/>
      <c r="AN14" s="188">
        <v>0.7</v>
      </c>
      <c r="AO14" s="187"/>
      <c r="AP14" s="187"/>
      <c r="AQ14" s="189"/>
    </row>
    <row r="15" spans="1:43" s="129" customFormat="1" ht="39.75" customHeight="1">
      <c r="A15" s="568" t="s">
        <v>363</v>
      </c>
      <c r="B15" s="560"/>
      <c r="C15" s="570"/>
      <c r="D15" s="570"/>
      <c r="E15" s="570"/>
      <c r="F15" s="570"/>
      <c r="G15" s="570"/>
      <c r="H15" s="570"/>
      <c r="I15" s="570"/>
      <c r="J15" s="570"/>
      <c r="K15" s="570"/>
      <c r="L15" s="570"/>
      <c r="M15" s="570"/>
      <c r="N15" s="570"/>
      <c r="O15" s="570"/>
      <c r="P15" s="570"/>
      <c r="Q15" s="570"/>
      <c r="R15" s="570"/>
      <c r="S15" s="570"/>
      <c r="T15" s="570"/>
      <c r="U15" s="570"/>
      <c r="V15" s="570"/>
      <c r="W15" s="570"/>
      <c r="X15" s="570"/>
      <c r="Y15" s="570"/>
      <c r="Z15" s="570"/>
      <c r="AA15" s="570"/>
      <c r="AB15" s="570"/>
      <c r="AC15" s="570"/>
      <c r="AD15" s="570"/>
      <c r="AE15" s="570"/>
      <c r="AF15" s="570"/>
      <c r="AG15" s="570"/>
      <c r="AH15" s="570"/>
      <c r="AI15" s="570"/>
      <c r="AJ15" s="570"/>
      <c r="AK15" s="570"/>
      <c r="AL15" s="570"/>
      <c r="AM15" s="570"/>
      <c r="AN15" s="570"/>
      <c r="AO15" s="570"/>
      <c r="AP15" s="570"/>
      <c r="AQ15" s="570"/>
    </row>
    <row r="16" spans="1:43" s="129" customFormat="1" ht="39.75" customHeight="1">
      <c r="A16" s="556" t="s">
        <v>6</v>
      </c>
      <c r="B16" s="185" t="s">
        <v>364</v>
      </c>
      <c r="C16" s="187"/>
      <c r="D16" s="187"/>
      <c r="E16" s="187"/>
      <c r="F16" s="187"/>
      <c r="G16" s="340"/>
      <c r="H16" s="340"/>
      <c r="I16" s="340"/>
      <c r="J16" s="187"/>
      <c r="K16" s="187"/>
      <c r="L16" s="187"/>
      <c r="M16" s="340"/>
      <c r="N16" s="340"/>
      <c r="O16" s="340"/>
      <c r="P16" s="187"/>
      <c r="Q16" s="187"/>
      <c r="R16" s="187"/>
      <c r="S16" s="340"/>
      <c r="T16" s="340"/>
      <c r="U16" s="340"/>
      <c r="V16" s="187"/>
      <c r="W16" s="187"/>
      <c r="X16" s="187"/>
      <c r="Y16" s="340"/>
      <c r="Z16" s="340"/>
      <c r="AA16" s="340"/>
      <c r="AB16" s="187"/>
      <c r="AC16" s="187"/>
      <c r="AD16" s="187"/>
      <c r="AE16" s="340"/>
      <c r="AF16" s="340"/>
      <c r="AG16" s="340"/>
      <c r="AH16" s="187"/>
      <c r="AI16" s="187"/>
      <c r="AJ16" s="187"/>
      <c r="AK16" s="340"/>
      <c r="AL16" s="340"/>
      <c r="AM16" s="340"/>
      <c r="AN16" s="187"/>
      <c r="AO16" s="187"/>
      <c r="AP16" s="187"/>
      <c r="AQ16" s="189"/>
    </row>
    <row r="17" spans="1:44" s="129" customFormat="1" ht="18">
      <c r="A17" s="557"/>
      <c r="B17" s="185" t="s">
        <v>365</v>
      </c>
      <c r="C17" s="184">
        <v>1169</v>
      </c>
      <c r="D17" s="184">
        <v>1204</v>
      </c>
      <c r="E17" s="187"/>
      <c r="F17" s="187"/>
      <c r="G17" s="340"/>
      <c r="H17" s="340"/>
      <c r="I17" s="340"/>
      <c r="J17" s="187"/>
      <c r="K17" s="187"/>
      <c r="L17" s="187"/>
      <c r="M17" s="340"/>
      <c r="N17" s="340"/>
      <c r="O17" s="340"/>
      <c r="P17" s="187"/>
      <c r="Q17" s="187"/>
      <c r="R17" s="187"/>
      <c r="S17" s="340"/>
      <c r="T17" s="340"/>
      <c r="U17" s="340"/>
      <c r="V17" s="187"/>
      <c r="W17" s="187"/>
      <c r="X17" s="187"/>
      <c r="Y17" s="340"/>
      <c r="Z17" s="340"/>
      <c r="AA17" s="340"/>
      <c r="AB17" s="187"/>
      <c r="AC17" s="187"/>
      <c r="AD17" s="187"/>
      <c r="AE17" s="340"/>
      <c r="AF17" s="340"/>
      <c r="AG17" s="340"/>
      <c r="AH17" s="187"/>
      <c r="AI17" s="187"/>
      <c r="AJ17" s="187"/>
      <c r="AK17" s="340"/>
      <c r="AL17" s="340"/>
      <c r="AM17" s="340"/>
      <c r="AN17" s="184">
        <v>1204</v>
      </c>
      <c r="AO17" s="187"/>
      <c r="AP17" s="187"/>
      <c r="AQ17" s="189"/>
    </row>
    <row r="18" spans="1:44" s="129" customFormat="1" ht="18">
      <c r="A18" s="558"/>
      <c r="B18" s="185" t="s">
        <v>366</v>
      </c>
      <c r="C18" s="184">
        <v>2005.1</v>
      </c>
      <c r="D18" s="184">
        <v>2005.1</v>
      </c>
      <c r="E18" s="187"/>
      <c r="F18" s="187"/>
      <c r="G18" s="340"/>
      <c r="H18" s="340"/>
      <c r="I18" s="340"/>
      <c r="J18" s="187"/>
      <c r="K18" s="187"/>
      <c r="L18" s="187"/>
      <c r="M18" s="340"/>
      <c r="N18" s="340"/>
      <c r="O18" s="340"/>
      <c r="P18" s="187"/>
      <c r="Q18" s="187"/>
      <c r="R18" s="187"/>
      <c r="S18" s="340"/>
      <c r="T18" s="340"/>
      <c r="U18" s="340"/>
      <c r="V18" s="187"/>
      <c r="W18" s="187"/>
      <c r="X18" s="187"/>
      <c r="Y18" s="340"/>
      <c r="Z18" s="340"/>
      <c r="AA18" s="340"/>
      <c r="AB18" s="187"/>
      <c r="AC18" s="187"/>
      <c r="AD18" s="187"/>
      <c r="AE18" s="340"/>
      <c r="AF18" s="340"/>
      <c r="AG18" s="340"/>
      <c r="AH18" s="187"/>
      <c r="AI18" s="187"/>
      <c r="AJ18" s="187"/>
      <c r="AK18" s="340"/>
      <c r="AL18" s="340"/>
      <c r="AM18" s="340"/>
      <c r="AN18" s="184">
        <v>2005.1</v>
      </c>
      <c r="AO18" s="187"/>
      <c r="AP18" s="187"/>
      <c r="AQ18" s="189"/>
    </row>
    <row r="19" spans="1:44" s="129" customFormat="1" ht="18">
      <c r="A19" s="187" t="s">
        <v>7</v>
      </c>
      <c r="B19" s="185" t="s">
        <v>367</v>
      </c>
      <c r="C19" s="184">
        <v>6.19</v>
      </c>
      <c r="D19" s="184">
        <v>6.19</v>
      </c>
      <c r="E19" s="187"/>
      <c r="F19" s="187"/>
      <c r="G19" s="340"/>
      <c r="H19" s="340"/>
      <c r="I19" s="340"/>
      <c r="J19" s="187"/>
      <c r="K19" s="187"/>
      <c r="L19" s="187"/>
      <c r="M19" s="340"/>
      <c r="N19" s="340"/>
      <c r="O19" s="340"/>
      <c r="P19" s="187"/>
      <c r="Q19" s="187"/>
      <c r="R19" s="187"/>
      <c r="S19" s="340"/>
      <c r="T19" s="340"/>
      <c r="U19" s="340"/>
      <c r="V19" s="187"/>
      <c r="W19" s="187"/>
      <c r="X19" s="187"/>
      <c r="Y19" s="340"/>
      <c r="Z19" s="340"/>
      <c r="AA19" s="340"/>
      <c r="AB19" s="187"/>
      <c r="AC19" s="187"/>
      <c r="AD19" s="187"/>
      <c r="AE19" s="340"/>
      <c r="AF19" s="340"/>
      <c r="AG19" s="340"/>
      <c r="AH19" s="187"/>
      <c r="AI19" s="187"/>
      <c r="AJ19" s="187"/>
      <c r="AK19" s="340"/>
      <c r="AL19" s="340"/>
      <c r="AM19" s="340"/>
      <c r="AN19" s="184">
        <v>6.19</v>
      </c>
      <c r="AO19" s="187"/>
      <c r="AP19" s="187"/>
      <c r="AQ19" s="189"/>
    </row>
    <row r="20" spans="1:44" s="129" customFormat="1" ht="56.25" customHeight="1">
      <c r="A20" s="187" t="s">
        <v>8</v>
      </c>
      <c r="B20" s="185" t="s">
        <v>368</v>
      </c>
      <c r="C20" s="184">
        <v>106</v>
      </c>
      <c r="D20" s="184">
        <v>106</v>
      </c>
      <c r="E20" s="187"/>
      <c r="F20" s="187"/>
      <c r="G20" s="340"/>
      <c r="H20" s="340"/>
      <c r="I20" s="340"/>
      <c r="J20" s="187"/>
      <c r="K20" s="187"/>
      <c r="L20" s="187"/>
      <c r="M20" s="340"/>
      <c r="N20" s="340"/>
      <c r="O20" s="340"/>
      <c r="P20" s="187"/>
      <c r="Q20" s="187"/>
      <c r="R20" s="187"/>
      <c r="S20" s="340"/>
      <c r="T20" s="340"/>
      <c r="U20" s="340"/>
      <c r="V20" s="187"/>
      <c r="W20" s="187"/>
      <c r="X20" s="187"/>
      <c r="Y20" s="340"/>
      <c r="Z20" s="340"/>
      <c r="AA20" s="340"/>
      <c r="AB20" s="187"/>
      <c r="AC20" s="187"/>
      <c r="AD20" s="187"/>
      <c r="AE20" s="340"/>
      <c r="AF20" s="340"/>
      <c r="AG20" s="340"/>
      <c r="AH20" s="187"/>
      <c r="AI20" s="187"/>
      <c r="AJ20" s="187"/>
      <c r="AK20" s="340"/>
      <c r="AL20" s="340"/>
      <c r="AM20" s="340"/>
      <c r="AN20" s="184">
        <v>106</v>
      </c>
      <c r="AO20" s="187"/>
      <c r="AP20" s="187"/>
      <c r="AQ20" s="189"/>
    </row>
    <row r="21" spans="1:44" s="129" customFormat="1" ht="36">
      <c r="A21" s="187" t="s">
        <v>14</v>
      </c>
      <c r="B21" s="185" t="s">
        <v>369</v>
      </c>
      <c r="C21" s="184">
        <v>800</v>
      </c>
      <c r="D21" s="184">
        <v>800</v>
      </c>
      <c r="E21" s="187"/>
      <c r="F21" s="187"/>
      <c r="G21" s="340"/>
      <c r="H21" s="340"/>
      <c r="I21" s="340"/>
      <c r="J21" s="187"/>
      <c r="K21" s="187"/>
      <c r="L21" s="187"/>
      <c r="M21" s="340"/>
      <c r="N21" s="340"/>
      <c r="O21" s="340"/>
      <c r="P21" s="187"/>
      <c r="Q21" s="187"/>
      <c r="R21" s="187"/>
      <c r="S21" s="340"/>
      <c r="T21" s="340"/>
      <c r="U21" s="340"/>
      <c r="V21" s="187"/>
      <c r="W21" s="187"/>
      <c r="X21" s="187"/>
      <c r="Y21" s="340"/>
      <c r="Z21" s="340"/>
      <c r="AA21" s="340"/>
      <c r="AB21" s="187"/>
      <c r="AC21" s="187"/>
      <c r="AD21" s="187"/>
      <c r="AE21" s="340"/>
      <c r="AF21" s="340"/>
      <c r="AG21" s="340"/>
      <c r="AH21" s="187"/>
      <c r="AI21" s="187"/>
      <c r="AJ21" s="187"/>
      <c r="AK21" s="340"/>
      <c r="AL21" s="340"/>
      <c r="AM21" s="340"/>
      <c r="AN21" s="184">
        <v>800</v>
      </c>
      <c r="AO21" s="187"/>
      <c r="AP21" s="187"/>
      <c r="AQ21" s="189"/>
    </row>
    <row r="22" spans="1:44" s="129" customFormat="1" ht="36">
      <c r="A22" s="187" t="s">
        <v>15</v>
      </c>
      <c r="B22" s="185" t="s">
        <v>370</v>
      </c>
      <c r="C22" s="184">
        <v>6</v>
      </c>
      <c r="D22" s="184">
        <v>6</v>
      </c>
      <c r="E22" s="187"/>
      <c r="F22" s="187"/>
      <c r="G22" s="340"/>
      <c r="H22" s="340"/>
      <c r="I22" s="340"/>
      <c r="J22" s="187"/>
      <c r="K22" s="187"/>
      <c r="L22" s="187"/>
      <c r="M22" s="340"/>
      <c r="N22" s="340"/>
      <c r="O22" s="340"/>
      <c r="P22" s="187"/>
      <c r="Q22" s="187"/>
      <c r="R22" s="187"/>
      <c r="S22" s="340"/>
      <c r="T22" s="340"/>
      <c r="U22" s="340"/>
      <c r="V22" s="187"/>
      <c r="W22" s="187"/>
      <c r="X22" s="187"/>
      <c r="Y22" s="340"/>
      <c r="Z22" s="340"/>
      <c r="AA22" s="340"/>
      <c r="AB22" s="187"/>
      <c r="AC22" s="187"/>
      <c r="AD22" s="187"/>
      <c r="AE22" s="340"/>
      <c r="AF22" s="340"/>
      <c r="AG22" s="340"/>
      <c r="AH22" s="187"/>
      <c r="AI22" s="187"/>
      <c r="AJ22" s="187"/>
      <c r="AK22" s="340"/>
      <c r="AL22" s="340"/>
      <c r="AM22" s="340"/>
      <c r="AN22" s="184">
        <v>6</v>
      </c>
      <c r="AO22" s="187"/>
      <c r="AP22" s="187"/>
      <c r="AQ22" s="189"/>
    </row>
    <row r="23" spans="1:44" s="129" customFormat="1" ht="44.25" customHeight="1">
      <c r="A23" s="187" t="s">
        <v>372</v>
      </c>
      <c r="B23" s="185" t="s">
        <v>371</v>
      </c>
      <c r="C23" s="184">
        <v>21751</v>
      </c>
      <c r="D23" s="184">
        <v>21751</v>
      </c>
      <c r="E23" s="187"/>
      <c r="F23" s="187"/>
      <c r="G23" s="340"/>
      <c r="H23" s="340"/>
      <c r="I23" s="340"/>
      <c r="J23" s="187"/>
      <c r="K23" s="187"/>
      <c r="L23" s="187"/>
      <c r="M23" s="340"/>
      <c r="N23" s="340"/>
      <c r="O23" s="340"/>
      <c r="P23" s="187"/>
      <c r="Q23" s="187"/>
      <c r="R23" s="187"/>
      <c r="S23" s="340"/>
      <c r="T23" s="340"/>
      <c r="U23" s="340"/>
      <c r="V23" s="187"/>
      <c r="W23" s="187"/>
      <c r="X23" s="187"/>
      <c r="Y23" s="340"/>
      <c r="Z23" s="340"/>
      <c r="AA23" s="340"/>
      <c r="AB23" s="187"/>
      <c r="AC23" s="187"/>
      <c r="AD23" s="187"/>
      <c r="AE23" s="340"/>
      <c r="AF23" s="340"/>
      <c r="AG23" s="340"/>
      <c r="AH23" s="187"/>
      <c r="AI23" s="187"/>
      <c r="AJ23" s="187"/>
      <c r="AK23" s="340"/>
      <c r="AL23" s="340"/>
      <c r="AM23" s="340"/>
      <c r="AN23" s="184">
        <v>21751</v>
      </c>
      <c r="AO23" s="187"/>
      <c r="AP23" s="187"/>
      <c r="AQ23" s="189"/>
    </row>
    <row r="24" spans="1:44" s="129" customFormat="1" ht="21.75" customHeight="1">
      <c r="A24" s="559" t="s">
        <v>373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0"/>
      <c r="AJ24" s="560"/>
      <c r="AK24" s="560"/>
      <c r="AL24" s="560"/>
      <c r="AM24" s="560"/>
      <c r="AN24" s="560"/>
      <c r="AO24" s="560"/>
      <c r="AP24" s="560"/>
      <c r="AQ24" s="560"/>
    </row>
    <row r="25" spans="1:44" s="129" customFormat="1" ht="72">
      <c r="A25" s="184" t="s">
        <v>16</v>
      </c>
      <c r="B25" s="185" t="s">
        <v>374</v>
      </c>
      <c r="C25" s="184">
        <v>193</v>
      </c>
      <c r="D25" s="184">
        <f>M25+V25+AE25+AN25</f>
        <v>193</v>
      </c>
      <c r="E25" s="187">
        <f>H25+N25+K25+Q25+T25+W25+Z25+AC25+AF25+AI25+AL25+AO25</f>
        <v>143</v>
      </c>
      <c r="F25" s="187">
        <f>E25/D25*100</f>
        <v>74.093264248704656</v>
      </c>
      <c r="G25" s="340"/>
      <c r="H25" s="340"/>
      <c r="I25" s="340"/>
      <c r="J25" s="187"/>
      <c r="K25" s="187"/>
      <c r="L25" s="187"/>
      <c r="M25" s="340">
        <v>52</v>
      </c>
      <c r="N25" s="340">
        <v>52</v>
      </c>
      <c r="O25" s="340"/>
      <c r="P25" s="187"/>
      <c r="Q25" s="187"/>
      <c r="R25" s="187"/>
      <c r="S25" s="340"/>
      <c r="T25" s="340"/>
      <c r="U25" s="340"/>
      <c r="V25" s="187">
        <v>48</v>
      </c>
      <c r="W25" s="187">
        <v>48</v>
      </c>
      <c r="X25" s="187"/>
      <c r="Y25" s="340"/>
      <c r="Z25" s="340"/>
      <c r="AA25" s="340"/>
      <c r="AB25" s="187"/>
      <c r="AC25" s="187"/>
      <c r="AD25" s="187"/>
      <c r="AE25" s="340">
        <v>43</v>
      </c>
      <c r="AF25" s="340">
        <v>43</v>
      </c>
      <c r="AG25" s="340"/>
      <c r="AH25" s="187"/>
      <c r="AI25" s="187"/>
      <c r="AJ25" s="187"/>
      <c r="AK25" s="340"/>
      <c r="AL25" s="340"/>
      <c r="AM25" s="340"/>
      <c r="AN25" s="184">
        <v>50</v>
      </c>
      <c r="AO25" s="187"/>
      <c r="AP25" s="187"/>
      <c r="AQ25" s="189"/>
    </row>
    <row r="26" spans="1:44" s="129" customFormat="1" ht="72">
      <c r="A26" s="184" t="s">
        <v>379</v>
      </c>
      <c r="B26" s="185" t="s">
        <v>375</v>
      </c>
      <c r="C26" s="184">
        <v>86</v>
      </c>
      <c r="D26" s="184">
        <f>M26+V26+AE26+AN26</f>
        <v>86</v>
      </c>
      <c r="E26" s="342">
        <f>H26+N26+K26+Q26+T26+W26+Z26+AC26+AF26+AI26+AL26+AO26</f>
        <v>54</v>
      </c>
      <c r="F26" s="342">
        <f>E26/D26*100</f>
        <v>62.790697674418603</v>
      </c>
      <c r="G26" s="340"/>
      <c r="H26" s="340"/>
      <c r="I26" s="340"/>
      <c r="J26" s="187"/>
      <c r="K26" s="187"/>
      <c r="L26" s="187"/>
      <c r="M26" s="340">
        <v>21</v>
      </c>
      <c r="N26" s="340">
        <v>21</v>
      </c>
      <c r="O26" s="340"/>
      <c r="P26" s="187"/>
      <c r="Q26" s="187"/>
      <c r="R26" s="187"/>
      <c r="S26" s="340"/>
      <c r="T26" s="340"/>
      <c r="U26" s="340"/>
      <c r="V26" s="187">
        <v>15</v>
      </c>
      <c r="W26" s="187">
        <v>15</v>
      </c>
      <c r="X26" s="187"/>
      <c r="Y26" s="340"/>
      <c r="Z26" s="340"/>
      <c r="AA26" s="340"/>
      <c r="AB26" s="187"/>
      <c r="AC26" s="187"/>
      <c r="AD26" s="187"/>
      <c r="AE26" s="340">
        <v>18</v>
      </c>
      <c r="AF26" s="340">
        <v>18</v>
      </c>
      <c r="AG26" s="340"/>
      <c r="AH26" s="187"/>
      <c r="AI26" s="187"/>
      <c r="AJ26" s="187"/>
      <c r="AK26" s="340"/>
      <c r="AL26" s="340"/>
      <c r="AM26" s="340"/>
      <c r="AN26" s="184">
        <v>32</v>
      </c>
      <c r="AO26" s="187"/>
      <c r="AP26" s="187"/>
      <c r="AQ26" s="189"/>
    </row>
    <row r="27" spans="1:44" s="129" customFormat="1" ht="72">
      <c r="A27" s="184" t="s">
        <v>380</v>
      </c>
      <c r="B27" s="185" t="s">
        <v>376</v>
      </c>
      <c r="C27" s="184">
        <v>18</v>
      </c>
      <c r="D27" s="184">
        <f>M27+V27+AE27+AN27</f>
        <v>18</v>
      </c>
      <c r="E27" s="342">
        <f>H27+N27+K27+Q27+T27+W27+Z27+AC27+AF27+AI27+AL27+AO27</f>
        <v>13</v>
      </c>
      <c r="F27" s="342">
        <f>E27/D27*100</f>
        <v>72.222222222222214</v>
      </c>
      <c r="G27" s="340"/>
      <c r="H27" s="340"/>
      <c r="I27" s="340"/>
      <c r="J27" s="187"/>
      <c r="K27" s="187"/>
      <c r="L27" s="187"/>
      <c r="M27" s="340">
        <v>4</v>
      </c>
      <c r="N27" s="340">
        <v>4</v>
      </c>
      <c r="O27" s="340"/>
      <c r="P27" s="187"/>
      <c r="Q27" s="187"/>
      <c r="R27" s="187"/>
      <c r="S27" s="340"/>
      <c r="T27" s="340"/>
      <c r="U27" s="340"/>
      <c r="V27" s="187">
        <v>4</v>
      </c>
      <c r="W27" s="187">
        <v>4</v>
      </c>
      <c r="X27" s="187"/>
      <c r="Y27" s="340"/>
      <c r="Z27" s="340"/>
      <c r="AA27" s="340"/>
      <c r="AB27" s="187"/>
      <c r="AC27" s="187"/>
      <c r="AD27" s="187"/>
      <c r="AE27" s="340">
        <v>5</v>
      </c>
      <c r="AF27" s="340">
        <v>5</v>
      </c>
      <c r="AG27" s="340"/>
      <c r="AH27" s="187"/>
      <c r="AI27" s="187"/>
      <c r="AJ27" s="187"/>
      <c r="AK27" s="340"/>
      <c r="AL27" s="340"/>
      <c r="AM27" s="340"/>
      <c r="AN27" s="184">
        <v>5</v>
      </c>
      <c r="AO27" s="187"/>
      <c r="AP27" s="187"/>
      <c r="AQ27" s="189"/>
    </row>
    <row r="28" spans="1:44" s="128" customFormat="1" ht="61.5" customHeight="1">
      <c r="A28" s="184" t="s">
        <v>381</v>
      </c>
      <c r="B28" s="185" t="s">
        <v>377</v>
      </c>
      <c r="C28" s="184">
        <v>10</v>
      </c>
      <c r="D28" s="184">
        <f>M28+V28+AE28+AN28</f>
        <v>10</v>
      </c>
      <c r="E28" s="342">
        <f>H28+N28+K28+Q28+T28+W28+Z28+AC28+AF28+AI28+AL28+AO28</f>
        <v>8</v>
      </c>
      <c r="F28" s="342">
        <f>E28/D28*100</f>
        <v>80</v>
      </c>
      <c r="G28" s="341"/>
      <c r="H28" s="341"/>
      <c r="I28" s="341"/>
      <c r="J28" s="190"/>
      <c r="K28" s="190"/>
      <c r="L28" s="190"/>
      <c r="M28" s="341">
        <v>3</v>
      </c>
      <c r="N28" s="341">
        <v>3</v>
      </c>
      <c r="O28" s="341"/>
      <c r="P28" s="190"/>
      <c r="Q28" s="190"/>
      <c r="R28" s="190"/>
      <c r="S28" s="341"/>
      <c r="T28" s="341"/>
      <c r="U28" s="341"/>
      <c r="V28" s="190">
        <v>2</v>
      </c>
      <c r="W28" s="190">
        <v>2</v>
      </c>
      <c r="X28" s="190"/>
      <c r="Y28" s="341"/>
      <c r="Z28" s="341"/>
      <c r="AA28" s="341"/>
      <c r="AB28" s="190"/>
      <c r="AC28" s="190"/>
      <c r="AD28" s="190"/>
      <c r="AE28" s="341">
        <v>3</v>
      </c>
      <c r="AF28" s="341">
        <v>3</v>
      </c>
      <c r="AG28" s="341"/>
      <c r="AH28" s="190"/>
      <c r="AI28" s="190"/>
      <c r="AJ28" s="190"/>
      <c r="AK28" s="341"/>
      <c r="AL28" s="341"/>
      <c r="AM28" s="341"/>
      <c r="AN28" s="184">
        <v>2</v>
      </c>
      <c r="AO28" s="190"/>
      <c r="AP28" s="190"/>
      <c r="AQ28" s="192"/>
    </row>
    <row r="29" spans="1:44" s="128" customFormat="1" ht="36">
      <c r="A29" s="184" t="s">
        <v>382</v>
      </c>
      <c r="B29" s="185" t="s">
        <v>378</v>
      </c>
      <c r="C29" s="184">
        <v>100</v>
      </c>
      <c r="D29" s="184">
        <v>100</v>
      </c>
      <c r="E29" s="342">
        <f>H29+N29+K29+Q29+T29+W29+Z29+AC29+AF29+AI29+AL29+AO29</f>
        <v>0</v>
      </c>
      <c r="F29" s="191"/>
      <c r="G29" s="341"/>
      <c r="H29" s="341"/>
      <c r="I29" s="341"/>
      <c r="J29" s="190"/>
      <c r="K29" s="190"/>
      <c r="L29" s="190"/>
      <c r="M29" s="341"/>
      <c r="N29" s="341"/>
      <c r="O29" s="341"/>
      <c r="P29" s="190"/>
      <c r="Q29" s="190"/>
      <c r="R29" s="190"/>
      <c r="S29" s="341"/>
      <c r="T29" s="341"/>
      <c r="U29" s="341"/>
      <c r="V29" s="190"/>
      <c r="W29" s="190"/>
      <c r="X29" s="190"/>
      <c r="Y29" s="341"/>
      <c r="Z29" s="341"/>
      <c r="AA29" s="341"/>
      <c r="AB29" s="190"/>
      <c r="AC29" s="190"/>
      <c r="AD29" s="190"/>
      <c r="AE29" s="341"/>
      <c r="AF29" s="341"/>
      <c r="AG29" s="341"/>
      <c r="AH29" s="190"/>
      <c r="AI29" s="190"/>
      <c r="AJ29" s="190"/>
      <c r="AK29" s="341"/>
      <c r="AL29" s="341"/>
      <c r="AM29" s="341"/>
      <c r="AN29" s="184"/>
      <c r="AO29" s="190"/>
      <c r="AP29" s="190"/>
      <c r="AQ29" s="192"/>
    </row>
    <row r="30" spans="1:44" s="131" customFormat="1" ht="18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30"/>
    </row>
    <row r="31" spans="1:44" s="131" customFormat="1" ht="18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30"/>
    </row>
    <row r="32" spans="1:44" s="133" customFormat="1" ht="27" customHeight="1">
      <c r="A32" s="561" t="s">
        <v>415</v>
      </c>
      <c r="B32" s="562"/>
      <c r="C32" s="562"/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32"/>
    </row>
    <row r="33" spans="1:70" s="133" customFormat="1" ht="18">
      <c r="A33" s="195"/>
      <c r="B33" s="196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32"/>
    </row>
    <row r="34" spans="1:70" s="133" customFormat="1" ht="18">
      <c r="A34" s="195"/>
      <c r="B34" s="196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32"/>
    </row>
    <row r="35" spans="1:70" s="109" customFormat="1" ht="14.25" customHeight="1">
      <c r="A35" s="566" t="s">
        <v>409</v>
      </c>
      <c r="B35" s="566"/>
      <c r="C35" s="566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</row>
    <row r="36" spans="1:70" s="109" customFormat="1" ht="18">
      <c r="A36" s="118"/>
      <c r="B36" s="115"/>
      <c r="C36" s="115"/>
      <c r="D36" s="119"/>
      <c r="E36" s="119"/>
      <c r="F36" s="119"/>
      <c r="G36" s="120"/>
      <c r="H36" s="120"/>
      <c r="I36" s="120"/>
      <c r="J36" s="120"/>
      <c r="K36" s="120"/>
      <c r="L36" s="120"/>
      <c r="M36" s="120"/>
      <c r="N36" s="120"/>
      <c r="O36" s="120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35"/>
      <c r="AS36" s="135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5"/>
      <c r="BJ36" s="135"/>
      <c r="BK36" s="135"/>
      <c r="BL36" s="136"/>
      <c r="BM36" s="136"/>
      <c r="BN36" s="136"/>
    </row>
    <row r="37" spans="1:70" s="128" customFormat="1" ht="18">
      <c r="A37" s="123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</row>
    <row r="38" spans="1:70" ht="18">
      <c r="A38" s="180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</row>
  </sheetData>
  <mergeCells count="26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6:A18"/>
    <mergeCell ref="A24:AQ24"/>
    <mergeCell ref="A32:W32"/>
    <mergeCell ref="AQ5:AQ7"/>
    <mergeCell ref="A35:C35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8:AQ8"/>
    <mergeCell ref="A15:AQ15"/>
  </mergeCells>
  <pageMargins left="0.7" right="0.7" top="0.75" bottom="0.75" header="0.3" footer="0.3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19"/>
  <sheetViews>
    <sheetView view="pageBreakPreview" zoomScale="90" zoomScaleSheetLayoutView="90" workbookViewId="0">
      <selection activeCell="C6" sqref="C6:C10"/>
    </sheetView>
  </sheetViews>
  <sheetFormatPr defaultRowHeight="14.4"/>
  <cols>
    <col min="1" max="1" width="4.33203125" style="141" customWidth="1"/>
    <col min="2" max="2" width="36.88671875" style="141" customWidth="1"/>
    <col min="3" max="3" width="156.5546875" style="141" customWidth="1"/>
    <col min="4" max="4" width="8.88671875" style="141" hidden="1" customWidth="1"/>
    <col min="5" max="5" width="12.6640625" style="141" hidden="1" customWidth="1"/>
    <col min="6" max="6" width="1.44140625" style="141" hidden="1" customWidth="1"/>
    <col min="7" max="11" width="8.88671875" style="141" hidden="1" customWidth="1"/>
    <col min="12" max="12" width="2" style="141" hidden="1" customWidth="1"/>
    <col min="13" max="20" width="8.88671875" style="141" hidden="1" customWidth="1"/>
    <col min="21" max="47" width="0" style="141" hidden="1" customWidth="1"/>
    <col min="48" max="256" width="8.88671875" style="141"/>
    <col min="257" max="257" width="4.33203125" style="141" customWidth="1"/>
    <col min="258" max="258" width="35.6640625" style="141" customWidth="1"/>
    <col min="259" max="259" width="40.5546875" style="141" customWidth="1"/>
    <col min="260" max="512" width="8.88671875" style="141"/>
    <col min="513" max="513" width="4.33203125" style="141" customWidth="1"/>
    <col min="514" max="514" width="35.6640625" style="141" customWidth="1"/>
    <col min="515" max="515" width="40.5546875" style="141" customWidth="1"/>
    <col min="516" max="768" width="8.88671875" style="141"/>
    <col min="769" max="769" width="4.33203125" style="141" customWidth="1"/>
    <col min="770" max="770" width="35.6640625" style="141" customWidth="1"/>
    <col min="771" max="771" width="40.5546875" style="141" customWidth="1"/>
    <col min="772" max="1024" width="8.88671875" style="141"/>
    <col min="1025" max="1025" width="4.33203125" style="141" customWidth="1"/>
    <col min="1026" max="1026" width="35.6640625" style="141" customWidth="1"/>
    <col min="1027" max="1027" width="40.5546875" style="141" customWidth="1"/>
    <col min="1028" max="1280" width="8.88671875" style="141"/>
    <col min="1281" max="1281" width="4.33203125" style="141" customWidth="1"/>
    <col min="1282" max="1282" width="35.6640625" style="141" customWidth="1"/>
    <col min="1283" max="1283" width="40.5546875" style="141" customWidth="1"/>
    <col min="1284" max="1536" width="8.88671875" style="141"/>
    <col min="1537" max="1537" width="4.33203125" style="141" customWidth="1"/>
    <col min="1538" max="1538" width="35.6640625" style="141" customWidth="1"/>
    <col min="1539" max="1539" width="40.5546875" style="141" customWidth="1"/>
    <col min="1540" max="1792" width="8.88671875" style="141"/>
    <col min="1793" max="1793" width="4.33203125" style="141" customWidth="1"/>
    <col min="1794" max="1794" width="35.6640625" style="141" customWidth="1"/>
    <col min="1795" max="1795" width="40.5546875" style="141" customWidth="1"/>
    <col min="1796" max="2048" width="8.88671875" style="141"/>
    <col min="2049" max="2049" width="4.33203125" style="141" customWidth="1"/>
    <col min="2050" max="2050" width="35.6640625" style="141" customWidth="1"/>
    <col min="2051" max="2051" width="40.5546875" style="141" customWidth="1"/>
    <col min="2052" max="2304" width="8.88671875" style="141"/>
    <col min="2305" max="2305" width="4.33203125" style="141" customWidth="1"/>
    <col min="2306" max="2306" width="35.6640625" style="141" customWidth="1"/>
    <col min="2307" max="2307" width="40.5546875" style="141" customWidth="1"/>
    <col min="2308" max="2560" width="8.88671875" style="141"/>
    <col min="2561" max="2561" width="4.33203125" style="141" customWidth="1"/>
    <col min="2562" max="2562" width="35.6640625" style="141" customWidth="1"/>
    <col min="2563" max="2563" width="40.5546875" style="141" customWidth="1"/>
    <col min="2564" max="2816" width="8.88671875" style="141"/>
    <col min="2817" max="2817" width="4.33203125" style="141" customWidth="1"/>
    <col min="2818" max="2818" width="35.6640625" style="141" customWidth="1"/>
    <col min="2819" max="2819" width="40.5546875" style="141" customWidth="1"/>
    <col min="2820" max="3072" width="8.88671875" style="141"/>
    <col min="3073" max="3073" width="4.33203125" style="141" customWidth="1"/>
    <col min="3074" max="3074" width="35.6640625" style="141" customWidth="1"/>
    <col min="3075" max="3075" width="40.5546875" style="141" customWidth="1"/>
    <col min="3076" max="3328" width="8.88671875" style="141"/>
    <col min="3329" max="3329" width="4.33203125" style="141" customWidth="1"/>
    <col min="3330" max="3330" width="35.6640625" style="141" customWidth="1"/>
    <col min="3331" max="3331" width="40.5546875" style="141" customWidth="1"/>
    <col min="3332" max="3584" width="8.88671875" style="141"/>
    <col min="3585" max="3585" width="4.33203125" style="141" customWidth="1"/>
    <col min="3586" max="3586" width="35.6640625" style="141" customWidth="1"/>
    <col min="3587" max="3587" width="40.5546875" style="141" customWidth="1"/>
    <col min="3588" max="3840" width="8.88671875" style="141"/>
    <col min="3841" max="3841" width="4.33203125" style="141" customWidth="1"/>
    <col min="3842" max="3842" width="35.6640625" style="141" customWidth="1"/>
    <col min="3843" max="3843" width="40.5546875" style="141" customWidth="1"/>
    <col min="3844" max="4096" width="8.88671875" style="141"/>
    <col min="4097" max="4097" width="4.33203125" style="141" customWidth="1"/>
    <col min="4098" max="4098" width="35.6640625" style="141" customWidth="1"/>
    <col min="4099" max="4099" width="40.5546875" style="141" customWidth="1"/>
    <col min="4100" max="4352" width="8.88671875" style="141"/>
    <col min="4353" max="4353" width="4.33203125" style="141" customWidth="1"/>
    <col min="4354" max="4354" width="35.6640625" style="141" customWidth="1"/>
    <col min="4355" max="4355" width="40.5546875" style="141" customWidth="1"/>
    <col min="4356" max="4608" width="8.88671875" style="141"/>
    <col min="4609" max="4609" width="4.33203125" style="141" customWidth="1"/>
    <col min="4610" max="4610" width="35.6640625" style="141" customWidth="1"/>
    <col min="4611" max="4611" width="40.5546875" style="141" customWidth="1"/>
    <col min="4612" max="4864" width="8.88671875" style="141"/>
    <col min="4865" max="4865" width="4.33203125" style="141" customWidth="1"/>
    <col min="4866" max="4866" width="35.6640625" style="141" customWidth="1"/>
    <col min="4867" max="4867" width="40.5546875" style="141" customWidth="1"/>
    <col min="4868" max="5120" width="8.88671875" style="141"/>
    <col min="5121" max="5121" width="4.33203125" style="141" customWidth="1"/>
    <col min="5122" max="5122" width="35.6640625" style="141" customWidth="1"/>
    <col min="5123" max="5123" width="40.5546875" style="141" customWidth="1"/>
    <col min="5124" max="5376" width="8.88671875" style="141"/>
    <col min="5377" max="5377" width="4.33203125" style="141" customWidth="1"/>
    <col min="5378" max="5378" width="35.6640625" style="141" customWidth="1"/>
    <col min="5379" max="5379" width="40.5546875" style="141" customWidth="1"/>
    <col min="5380" max="5632" width="8.88671875" style="141"/>
    <col min="5633" max="5633" width="4.33203125" style="141" customWidth="1"/>
    <col min="5634" max="5634" width="35.6640625" style="141" customWidth="1"/>
    <col min="5635" max="5635" width="40.5546875" style="141" customWidth="1"/>
    <col min="5636" max="5888" width="8.88671875" style="141"/>
    <col min="5889" max="5889" width="4.33203125" style="141" customWidth="1"/>
    <col min="5890" max="5890" width="35.6640625" style="141" customWidth="1"/>
    <col min="5891" max="5891" width="40.5546875" style="141" customWidth="1"/>
    <col min="5892" max="6144" width="8.88671875" style="141"/>
    <col min="6145" max="6145" width="4.33203125" style="141" customWidth="1"/>
    <col min="6146" max="6146" width="35.6640625" style="141" customWidth="1"/>
    <col min="6147" max="6147" width="40.5546875" style="141" customWidth="1"/>
    <col min="6148" max="6400" width="8.88671875" style="141"/>
    <col min="6401" max="6401" width="4.33203125" style="141" customWidth="1"/>
    <col min="6402" max="6402" width="35.6640625" style="141" customWidth="1"/>
    <col min="6403" max="6403" width="40.5546875" style="141" customWidth="1"/>
    <col min="6404" max="6656" width="8.88671875" style="141"/>
    <col min="6657" max="6657" width="4.33203125" style="141" customWidth="1"/>
    <col min="6658" max="6658" width="35.6640625" style="141" customWidth="1"/>
    <col min="6659" max="6659" width="40.5546875" style="141" customWidth="1"/>
    <col min="6660" max="6912" width="8.88671875" style="141"/>
    <col min="6913" max="6913" width="4.33203125" style="141" customWidth="1"/>
    <col min="6914" max="6914" width="35.6640625" style="141" customWidth="1"/>
    <col min="6915" max="6915" width="40.5546875" style="141" customWidth="1"/>
    <col min="6916" max="7168" width="8.88671875" style="141"/>
    <col min="7169" max="7169" width="4.33203125" style="141" customWidth="1"/>
    <col min="7170" max="7170" width="35.6640625" style="141" customWidth="1"/>
    <col min="7171" max="7171" width="40.5546875" style="141" customWidth="1"/>
    <col min="7172" max="7424" width="8.88671875" style="141"/>
    <col min="7425" max="7425" width="4.33203125" style="141" customWidth="1"/>
    <col min="7426" max="7426" width="35.6640625" style="141" customWidth="1"/>
    <col min="7427" max="7427" width="40.5546875" style="141" customWidth="1"/>
    <col min="7428" max="7680" width="8.88671875" style="141"/>
    <col min="7681" max="7681" width="4.33203125" style="141" customWidth="1"/>
    <col min="7682" max="7682" width="35.6640625" style="141" customWidth="1"/>
    <col min="7683" max="7683" width="40.5546875" style="141" customWidth="1"/>
    <col min="7684" max="7936" width="8.88671875" style="141"/>
    <col min="7937" max="7937" width="4.33203125" style="141" customWidth="1"/>
    <col min="7938" max="7938" width="35.6640625" style="141" customWidth="1"/>
    <col min="7939" max="7939" width="40.5546875" style="141" customWidth="1"/>
    <col min="7940" max="8192" width="8.88671875" style="141"/>
    <col min="8193" max="8193" width="4.33203125" style="141" customWidth="1"/>
    <col min="8194" max="8194" width="35.6640625" style="141" customWidth="1"/>
    <col min="8195" max="8195" width="40.5546875" style="141" customWidth="1"/>
    <col min="8196" max="8448" width="8.88671875" style="141"/>
    <col min="8449" max="8449" width="4.33203125" style="141" customWidth="1"/>
    <col min="8450" max="8450" width="35.6640625" style="141" customWidth="1"/>
    <col min="8451" max="8451" width="40.5546875" style="141" customWidth="1"/>
    <col min="8452" max="8704" width="8.88671875" style="141"/>
    <col min="8705" max="8705" width="4.33203125" style="141" customWidth="1"/>
    <col min="8706" max="8706" width="35.6640625" style="141" customWidth="1"/>
    <col min="8707" max="8707" width="40.5546875" style="141" customWidth="1"/>
    <col min="8708" max="8960" width="8.88671875" style="141"/>
    <col min="8961" max="8961" width="4.33203125" style="141" customWidth="1"/>
    <col min="8962" max="8962" width="35.6640625" style="141" customWidth="1"/>
    <col min="8963" max="8963" width="40.5546875" style="141" customWidth="1"/>
    <col min="8964" max="9216" width="8.88671875" style="141"/>
    <col min="9217" max="9217" width="4.33203125" style="141" customWidth="1"/>
    <col min="9218" max="9218" width="35.6640625" style="141" customWidth="1"/>
    <col min="9219" max="9219" width="40.5546875" style="141" customWidth="1"/>
    <col min="9220" max="9472" width="8.88671875" style="141"/>
    <col min="9473" max="9473" width="4.33203125" style="141" customWidth="1"/>
    <col min="9474" max="9474" width="35.6640625" style="141" customWidth="1"/>
    <col min="9475" max="9475" width="40.5546875" style="141" customWidth="1"/>
    <col min="9476" max="9728" width="8.88671875" style="141"/>
    <col min="9729" max="9729" width="4.33203125" style="141" customWidth="1"/>
    <col min="9730" max="9730" width="35.6640625" style="141" customWidth="1"/>
    <col min="9731" max="9731" width="40.5546875" style="141" customWidth="1"/>
    <col min="9732" max="9984" width="8.88671875" style="141"/>
    <col min="9985" max="9985" width="4.33203125" style="141" customWidth="1"/>
    <col min="9986" max="9986" width="35.6640625" style="141" customWidth="1"/>
    <col min="9987" max="9987" width="40.5546875" style="141" customWidth="1"/>
    <col min="9988" max="10240" width="8.88671875" style="141"/>
    <col min="10241" max="10241" width="4.33203125" style="141" customWidth="1"/>
    <col min="10242" max="10242" width="35.6640625" style="141" customWidth="1"/>
    <col min="10243" max="10243" width="40.5546875" style="141" customWidth="1"/>
    <col min="10244" max="10496" width="8.88671875" style="141"/>
    <col min="10497" max="10497" width="4.33203125" style="141" customWidth="1"/>
    <col min="10498" max="10498" width="35.6640625" style="141" customWidth="1"/>
    <col min="10499" max="10499" width="40.5546875" style="141" customWidth="1"/>
    <col min="10500" max="10752" width="8.88671875" style="141"/>
    <col min="10753" max="10753" width="4.33203125" style="141" customWidth="1"/>
    <col min="10754" max="10754" width="35.6640625" style="141" customWidth="1"/>
    <col min="10755" max="10755" width="40.5546875" style="141" customWidth="1"/>
    <col min="10756" max="11008" width="8.88671875" style="141"/>
    <col min="11009" max="11009" width="4.33203125" style="141" customWidth="1"/>
    <col min="11010" max="11010" width="35.6640625" style="141" customWidth="1"/>
    <col min="11011" max="11011" width="40.5546875" style="141" customWidth="1"/>
    <col min="11012" max="11264" width="8.88671875" style="141"/>
    <col min="11265" max="11265" width="4.33203125" style="141" customWidth="1"/>
    <col min="11266" max="11266" width="35.6640625" style="141" customWidth="1"/>
    <col min="11267" max="11267" width="40.5546875" style="141" customWidth="1"/>
    <col min="11268" max="11520" width="8.88671875" style="141"/>
    <col min="11521" max="11521" width="4.33203125" style="141" customWidth="1"/>
    <col min="11522" max="11522" width="35.6640625" style="141" customWidth="1"/>
    <col min="11523" max="11523" width="40.5546875" style="141" customWidth="1"/>
    <col min="11524" max="11776" width="8.88671875" style="141"/>
    <col min="11777" max="11777" width="4.33203125" style="141" customWidth="1"/>
    <col min="11778" max="11778" width="35.6640625" style="141" customWidth="1"/>
    <col min="11779" max="11779" width="40.5546875" style="141" customWidth="1"/>
    <col min="11780" max="12032" width="8.88671875" style="141"/>
    <col min="12033" max="12033" width="4.33203125" style="141" customWidth="1"/>
    <col min="12034" max="12034" width="35.6640625" style="141" customWidth="1"/>
    <col min="12035" max="12035" width="40.5546875" style="141" customWidth="1"/>
    <col min="12036" max="12288" width="8.88671875" style="141"/>
    <col min="12289" max="12289" width="4.33203125" style="141" customWidth="1"/>
    <col min="12290" max="12290" width="35.6640625" style="141" customWidth="1"/>
    <col min="12291" max="12291" width="40.5546875" style="141" customWidth="1"/>
    <col min="12292" max="12544" width="8.88671875" style="141"/>
    <col min="12545" max="12545" width="4.33203125" style="141" customWidth="1"/>
    <col min="12546" max="12546" width="35.6640625" style="141" customWidth="1"/>
    <col min="12547" max="12547" width="40.5546875" style="141" customWidth="1"/>
    <col min="12548" max="12800" width="8.88671875" style="141"/>
    <col min="12801" max="12801" width="4.33203125" style="141" customWidth="1"/>
    <col min="12802" max="12802" width="35.6640625" style="141" customWidth="1"/>
    <col min="12803" max="12803" width="40.5546875" style="141" customWidth="1"/>
    <col min="12804" max="13056" width="8.88671875" style="141"/>
    <col min="13057" max="13057" width="4.33203125" style="141" customWidth="1"/>
    <col min="13058" max="13058" width="35.6640625" style="141" customWidth="1"/>
    <col min="13059" max="13059" width="40.5546875" style="141" customWidth="1"/>
    <col min="13060" max="13312" width="8.88671875" style="141"/>
    <col min="13313" max="13313" width="4.33203125" style="141" customWidth="1"/>
    <col min="13314" max="13314" width="35.6640625" style="141" customWidth="1"/>
    <col min="13315" max="13315" width="40.5546875" style="141" customWidth="1"/>
    <col min="13316" max="13568" width="8.88671875" style="141"/>
    <col min="13569" max="13569" width="4.33203125" style="141" customWidth="1"/>
    <col min="13570" max="13570" width="35.6640625" style="141" customWidth="1"/>
    <col min="13571" max="13571" width="40.5546875" style="141" customWidth="1"/>
    <col min="13572" max="13824" width="8.88671875" style="141"/>
    <col min="13825" max="13825" width="4.33203125" style="141" customWidth="1"/>
    <col min="13826" max="13826" width="35.6640625" style="141" customWidth="1"/>
    <col min="13827" max="13827" width="40.5546875" style="141" customWidth="1"/>
    <col min="13828" max="14080" width="8.88671875" style="141"/>
    <col min="14081" max="14081" width="4.33203125" style="141" customWidth="1"/>
    <col min="14082" max="14082" width="35.6640625" style="141" customWidth="1"/>
    <col min="14083" max="14083" width="40.5546875" style="141" customWidth="1"/>
    <col min="14084" max="14336" width="8.88671875" style="141"/>
    <col min="14337" max="14337" width="4.33203125" style="141" customWidth="1"/>
    <col min="14338" max="14338" width="35.6640625" style="141" customWidth="1"/>
    <col min="14339" max="14339" width="40.5546875" style="141" customWidth="1"/>
    <col min="14340" max="14592" width="8.88671875" style="141"/>
    <col min="14593" max="14593" width="4.33203125" style="141" customWidth="1"/>
    <col min="14594" max="14594" width="35.6640625" style="141" customWidth="1"/>
    <col min="14595" max="14595" width="40.5546875" style="141" customWidth="1"/>
    <col min="14596" max="14848" width="8.88671875" style="141"/>
    <col min="14849" max="14849" width="4.33203125" style="141" customWidth="1"/>
    <col min="14850" max="14850" width="35.6640625" style="141" customWidth="1"/>
    <col min="14851" max="14851" width="40.5546875" style="141" customWidth="1"/>
    <col min="14852" max="15104" width="8.88671875" style="141"/>
    <col min="15105" max="15105" width="4.33203125" style="141" customWidth="1"/>
    <col min="15106" max="15106" width="35.6640625" style="141" customWidth="1"/>
    <col min="15107" max="15107" width="40.5546875" style="141" customWidth="1"/>
    <col min="15108" max="15360" width="8.88671875" style="141"/>
    <col min="15361" max="15361" width="4.33203125" style="141" customWidth="1"/>
    <col min="15362" max="15362" width="35.6640625" style="141" customWidth="1"/>
    <col min="15363" max="15363" width="40.5546875" style="141" customWidth="1"/>
    <col min="15364" max="15616" width="8.88671875" style="141"/>
    <col min="15617" max="15617" width="4.33203125" style="141" customWidth="1"/>
    <col min="15618" max="15618" width="35.6640625" style="141" customWidth="1"/>
    <col min="15619" max="15619" width="40.5546875" style="141" customWidth="1"/>
    <col min="15620" max="15872" width="8.88671875" style="141"/>
    <col min="15873" max="15873" width="4.33203125" style="141" customWidth="1"/>
    <col min="15874" max="15874" width="35.6640625" style="141" customWidth="1"/>
    <col min="15875" max="15875" width="40.5546875" style="141" customWidth="1"/>
    <col min="15876" max="16128" width="8.88671875" style="141"/>
    <col min="16129" max="16129" width="4.33203125" style="141" customWidth="1"/>
    <col min="16130" max="16130" width="35.6640625" style="141" customWidth="1"/>
    <col min="16131" max="16131" width="40.5546875" style="141" customWidth="1"/>
    <col min="16132" max="16384" width="8.88671875" style="141"/>
  </cols>
  <sheetData>
    <row r="1" spans="1:47" ht="22.5" customHeight="1">
      <c r="A1" s="138"/>
      <c r="B1" s="139"/>
      <c r="C1" s="140" t="s">
        <v>260</v>
      </c>
      <c r="D1" s="139"/>
      <c r="E1" s="139"/>
      <c r="F1" s="139"/>
      <c r="G1" s="139"/>
      <c r="H1" s="139"/>
      <c r="I1" s="139"/>
      <c r="J1" s="139"/>
      <c r="K1" s="139"/>
    </row>
    <row r="2" spans="1:47" ht="44.4" customHeight="1">
      <c r="A2" s="138"/>
      <c r="B2" s="584" t="s">
        <v>383</v>
      </c>
      <c r="C2" s="584"/>
      <c r="D2" s="142"/>
      <c r="E2" s="142"/>
      <c r="F2" s="142"/>
      <c r="G2" s="142"/>
      <c r="H2" s="142"/>
      <c r="I2" s="142"/>
      <c r="J2" s="142"/>
      <c r="K2" s="142"/>
    </row>
    <row r="3" spans="1:47" s="144" customFormat="1" ht="41.25" customHeight="1">
      <c r="A3" s="145"/>
      <c r="B3" s="137"/>
      <c r="C3" s="346" t="s">
        <v>419</v>
      </c>
      <c r="D3" s="143"/>
      <c r="E3" s="143"/>
      <c r="F3" s="143"/>
      <c r="G3" s="143"/>
      <c r="H3" s="143"/>
      <c r="I3" s="143"/>
      <c r="J3" s="143"/>
      <c r="K3" s="143"/>
    </row>
    <row r="4" spans="1:47" s="144" customFormat="1" ht="141.75" customHeight="1">
      <c r="A4" s="145"/>
      <c r="B4" s="159"/>
      <c r="C4" s="346" t="s">
        <v>420</v>
      </c>
      <c r="D4" s="143"/>
      <c r="E4" s="143"/>
      <c r="F4" s="143"/>
      <c r="G4" s="143"/>
      <c r="H4" s="143"/>
      <c r="I4" s="143"/>
      <c r="J4" s="143"/>
      <c r="K4" s="143"/>
    </row>
    <row r="5" spans="1:47" s="144" customFormat="1" ht="42.75" customHeight="1">
      <c r="A5" s="145"/>
      <c r="B5" s="137"/>
      <c r="C5" s="205" t="s">
        <v>398</v>
      </c>
      <c r="D5" s="143"/>
      <c r="E5" s="143"/>
      <c r="F5" s="143"/>
      <c r="G5" s="143"/>
      <c r="H5" s="143"/>
      <c r="I5" s="143"/>
      <c r="J5" s="143"/>
      <c r="K5" s="143"/>
    </row>
    <row r="6" spans="1:47" s="147" customFormat="1" ht="15" customHeight="1">
      <c r="A6" s="145" t="s">
        <v>6</v>
      </c>
      <c r="B6" s="137"/>
      <c r="C6" s="422"/>
      <c r="D6" s="146"/>
      <c r="E6" s="146"/>
      <c r="F6" s="146"/>
      <c r="G6" s="146"/>
      <c r="H6" s="146"/>
      <c r="I6" s="146"/>
      <c r="J6" s="146"/>
      <c r="K6" s="146"/>
    </row>
    <row r="7" spans="1:47" s="147" customFormat="1" ht="15" customHeight="1">
      <c r="A7" s="145" t="s">
        <v>7</v>
      </c>
      <c r="B7" s="137"/>
      <c r="C7" s="423"/>
      <c r="D7" s="146"/>
      <c r="E7" s="146"/>
      <c r="F7" s="146"/>
      <c r="G7" s="146"/>
      <c r="H7" s="146"/>
      <c r="I7" s="146"/>
      <c r="J7" s="146"/>
      <c r="K7" s="146"/>
    </row>
    <row r="8" spans="1:47" s="147" customFormat="1" ht="15" customHeight="1">
      <c r="A8" s="145" t="s">
        <v>8</v>
      </c>
      <c r="B8" s="137"/>
      <c r="C8" s="423"/>
      <c r="D8" s="146"/>
      <c r="E8" s="146"/>
      <c r="F8" s="146"/>
      <c r="G8" s="146"/>
      <c r="H8" s="146"/>
      <c r="I8" s="146"/>
      <c r="J8" s="146"/>
      <c r="K8" s="146"/>
    </row>
    <row r="9" spans="1:47" s="147" customFormat="1" ht="15" customHeight="1">
      <c r="A9" s="145" t="s">
        <v>14</v>
      </c>
      <c r="B9" s="137"/>
      <c r="C9" s="423"/>
      <c r="D9" s="146"/>
      <c r="E9" s="146"/>
      <c r="F9" s="146"/>
      <c r="G9" s="146"/>
      <c r="H9" s="146"/>
      <c r="I9" s="146"/>
      <c r="J9" s="146"/>
      <c r="K9" s="146"/>
    </row>
    <row r="10" spans="1:47" s="147" customFormat="1" ht="15" customHeight="1">
      <c r="A10" s="145" t="s">
        <v>15</v>
      </c>
      <c r="B10" s="137"/>
      <c r="C10" s="424"/>
      <c r="D10" s="146"/>
      <c r="E10" s="146"/>
      <c r="F10" s="146"/>
      <c r="G10" s="146"/>
      <c r="H10" s="146"/>
      <c r="I10" s="146"/>
      <c r="J10" s="146"/>
      <c r="K10" s="146"/>
    </row>
    <row r="11" spans="1:47" ht="15.75" customHeight="1">
      <c r="A11" s="145"/>
      <c r="B11" s="137" t="s">
        <v>272</v>
      </c>
      <c r="C11" s="159"/>
      <c r="D11" s="146"/>
      <c r="E11" s="146"/>
      <c r="F11" s="146"/>
      <c r="G11" s="146"/>
      <c r="H11" s="146"/>
      <c r="I11" s="146"/>
      <c r="J11" s="146"/>
      <c r="K11" s="146"/>
    </row>
    <row r="12" spans="1:47" s="144" customFormat="1" ht="52.8">
      <c r="A12" s="158" t="s">
        <v>266</v>
      </c>
      <c r="B12" s="137" t="s">
        <v>274</v>
      </c>
      <c r="C12" s="157"/>
      <c r="D12" s="143"/>
      <c r="E12" s="143"/>
      <c r="F12" s="143"/>
      <c r="G12" s="143"/>
      <c r="H12" s="143"/>
      <c r="I12" s="143"/>
      <c r="J12" s="143"/>
      <c r="K12" s="143"/>
    </row>
    <row r="13" spans="1:47">
      <c r="A13" s="148"/>
      <c r="B13" s="149" t="s">
        <v>273</v>
      </c>
      <c r="C13" s="150"/>
      <c r="D13" s="142"/>
      <c r="E13" s="142"/>
      <c r="F13" s="142"/>
      <c r="G13" s="142"/>
      <c r="H13" s="142"/>
      <c r="I13" s="142"/>
      <c r="J13" s="142"/>
      <c r="K13" s="142"/>
    </row>
    <row r="14" spans="1:47">
      <c r="A14" s="148"/>
      <c r="B14" s="151"/>
      <c r="C14" s="152"/>
      <c r="D14" s="142"/>
      <c r="E14" s="142"/>
      <c r="F14" s="142"/>
      <c r="G14" s="142"/>
      <c r="H14" s="142"/>
      <c r="I14" s="142"/>
      <c r="J14" s="142"/>
      <c r="K14" s="142"/>
    </row>
    <row r="15" spans="1:47">
      <c r="A15" s="148"/>
      <c r="B15" s="587" t="s">
        <v>416</v>
      </c>
      <c r="C15" s="587"/>
      <c r="D15" s="142"/>
      <c r="E15" s="142"/>
      <c r="F15" s="142"/>
      <c r="G15" s="142"/>
      <c r="H15" s="142"/>
      <c r="I15" s="142"/>
      <c r="J15" s="142"/>
      <c r="K15" s="142"/>
    </row>
    <row r="16" spans="1:47" s="146" customFormat="1" ht="23.25" customHeight="1">
      <c r="A16" s="585" t="s">
        <v>409</v>
      </c>
      <c r="B16" s="585"/>
      <c r="C16" s="585"/>
      <c r="D16" s="585"/>
      <c r="E16" s="585"/>
      <c r="F16" s="585"/>
      <c r="G16" s="585"/>
      <c r="H16" s="585"/>
      <c r="I16" s="585"/>
      <c r="J16" s="585"/>
      <c r="K16" s="585"/>
      <c r="L16" s="585"/>
      <c r="M16" s="585"/>
      <c r="N16" s="585"/>
      <c r="O16" s="585"/>
      <c r="P16" s="585"/>
      <c r="Q16" s="585"/>
      <c r="R16" s="585"/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85"/>
      <c r="AD16" s="585"/>
      <c r="AE16" s="585"/>
      <c r="AF16" s="585"/>
      <c r="AG16" s="585"/>
      <c r="AH16" s="585"/>
      <c r="AI16" s="585"/>
      <c r="AJ16" s="585"/>
      <c r="AK16" s="585"/>
      <c r="AL16" s="585"/>
      <c r="AM16" s="585"/>
      <c r="AN16" s="585"/>
      <c r="AO16" s="585"/>
      <c r="AP16" s="585"/>
      <c r="AQ16" s="585"/>
      <c r="AR16" s="585"/>
      <c r="AS16" s="585"/>
      <c r="AT16" s="585"/>
      <c r="AU16" s="153"/>
    </row>
    <row r="17" spans="1:11">
      <c r="A17" s="138"/>
      <c r="B17" s="154"/>
      <c r="C17" s="154"/>
      <c r="D17" s="142"/>
      <c r="E17" s="142"/>
      <c r="F17" s="142"/>
      <c r="G17" s="142"/>
      <c r="H17" s="142"/>
      <c r="I17" s="142"/>
      <c r="J17" s="142"/>
      <c r="K17" s="142"/>
    </row>
    <row r="18" spans="1:11">
      <c r="A18" s="138"/>
      <c r="B18" s="586"/>
      <c r="C18" s="586"/>
      <c r="D18" s="586"/>
      <c r="E18" s="586"/>
      <c r="F18" s="586"/>
      <c r="G18" s="586"/>
      <c r="H18" s="586"/>
      <c r="I18" s="586"/>
      <c r="J18" s="142"/>
      <c r="K18" s="142"/>
    </row>
    <row r="19" spans="1:11">
      <c r="A19" s="138"/>
      <c r="B19" s="155"/>
      <c r="C19" s="156"/>
      <c r="D19" s="139"/>
      <c r="E19" s="139"/>
      <c r="F19" s="139"/>
      <c r="G19" s="139"/>
      <c r="H19" s="139"/>
      <c r="I19" s="139"/>
      <c r="J19" s="139"/>
      <c r="K19" s="139"/>
    </row>
  </sheetData>
  <mergeCells count="5">
    <mergeCell ref="B2:C2"/>
    <mergeCell ref="C6:C10"/>
    <mergeCell ref="A16:AT16"/>
    <mergeCell ref="B18:I18"/>
    <mergeCell ref="B15:C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41"/>
  <sheetViews>
    <sheetView workbookViewId="0">
      <selection activeCell="L25" sqref="L25"/>
    </sheetView>
  </sheetViews>
  <sheetFormatPr defaultRowHeight="14.4"/>
  <sheetData>
    <row r="1" spans="2:11">
      <c r="B1" s="12"/>
      <c r="C1" s="12"/>
      <c r="D1" s="12"/>
      <c r="E1" s="197"/>
      <c r="F1" s="198"/>
      <c r="G1" s="198"/>
      <c r="H1" s="197"/>
      <c r="I1" s="198" t="s">
        <v>384</v>
      </c>
      <c r="J1" s="197"/>
      <c r="K1" s="197"/>
    </row>
    <row r="2" spans="2:11">
      <c r="B2" s="12"/>
      <c r="C2" s="12"/>
      <c r="D2" s="12"/>
      <c r="E2" s="197"/>
      <c r="F2" s="198"/>
      <c r="G2" s="198"/>
      <c r="H2" s="197"/>
      <c r="I2" s="198"/>
      <c r="J2" s="197"/>
      <c r="K2" s="197"/>
    </row>
    <row r="3" spans="2:11">
      <c r="B3" s="12"/>
      <c r="C3" s="12"/>
      <c r="D3" s="12"/>
      <c r="E3" s="197"/>
      <c r="F3" s="12"/>
      <c r="G3" s="12"/>
      <c r="H3" s="12"/>
      <c r="I3" s="198" t="s">
        <v>418</v>
      </c>
      <c r="J3" s="197"/>
      <c r="K3" s="197"/>
    </row>
    <row r="4" spans="2:11">
      <c r="B4" s="12"/>
      <c r="C4" s="12"/>
      <c r="D4" s="12"/>
      <c r="E4" s="197"/>
      <c r="F4" s="12"/>
      <c r="G4" s="12"/>
      <c r="H4" s="12"/>
      <c r="I4" s="198" t="s">
        <v>385</v>
      </c>
      <c r="J4" s="197"/>
      <c r="K4" s="197"/>
    </row>
    <row r="5" spans="2:11" ht="15.6">
      <c r="B5" s="12"/>
      <c r="C5" s="12"/>
      <c r="D5" s="12"/>
      <c r="E5" s="197"/>
      <c r="F5" s="197"/>
      <c r="G5" s="197"/>
      <c r="H5" s="199"/>
      <c r="I5" s="198"/>
      <c r="J5" s="197"/>
      <c r="K5" s="197"/>
    </row>
    <row r="6" spans="2:11">
      <c r="B6" s="12"/>
      <c r="C6" s="12"/>
      <c r="D6" s="12"/>
      <c r="E6" s="197"/>
      <c r="F6" s="197"/>
      <c r="G6" s="197"/>
      <c r="H6" s="12"/>
      <c r="I6" s="198"/>
      <c r="J6" s="197"/>
      <c r="K6" s="197"/>
    </row>
    <row r="7" spans="2:11">
      <c r="B7" s="12"/>
      <c r="C7" s="12"/>
      <c r="D7" s="12"/>
      <c r="E7" s="197"/>
      <c r="F7" s="197"/>
      <c r="G7" s="197"/>
      <c r="H7" s="12"/>
      <c r="I7" s="198" t="s">
        <v>417</v>
      </c>
      <c r="J7" s="197"/>
      <c r="K7" s="197"/>
    </row>
    <row r="8" spans="2:11">
      <c r="B8" s="12"/>
      <c r="C8" s="12"/>
      <c r="D8" s="12"/>
      <c r="E8" s="12"/>
      <c r="F8" s="197"/>
      <c r="G8" s="197"/>
      <c r="H8" s="12"/>
      <c r="I8" s="198"/>
      <c r="J8" s="12"/>
      <c r="K8" s="12"/>
    </row>
    <row r="9" spans="2:11">
      <c r="B9" s="12"/>
      <c r="C9" s="12"/>
      <c r="D9" s="12"/>
      <c r="E9" s="12"/>
      <c r="F9" s="197"/>
      <c r="G9" s="197"/>
      <c r="H9" s="12"/>
      <c r="I9" s="198" t="s">
        <v>386</v>
      </c>
      <c r="J9" s="12"/>
      <c r="K9" s="12"/>
    </row>
    <row r="10" spans="2:11">
      <c r="B10" s="12"/>
      <c r="C10" s="12"/>
      <c r="D10" s="12"/>
      <c r="E10" s="12"/>
      <c r="F10" s="197"/>
      <c r="G10" s="197"/>
      <c r="H10" s="197"/>
      <c r="I10" s="197"/>
      <c r="J10" s="12"/>
      <c r="K10" s="12"/>
    </row>
    <row r="11" spans="2:11" ht="15.6">
      <c r="B11" s="197"/>
      <c r="C11" s="197"/>
      <c r="D11" s="197"/>
      <c r="E11" s="197"/>
      <c r="F11" s="197"/>
      <c r="G11" s="197"/>
      <c r="H11" s="197"/>
      <c r="I11" s="197"/>
      <c r="J11" s="199"/>
      <c r="K11" s="199"/>
    </row>
    <row r="12" spans="2:11">
      <c r="B12" s="197"/>
      <c r="C12" s="197"/>
      <c r="D12" s="197"/>
      <c r="E12" s="197"/>
      <c r="F12" s="197"/>
      <c r="G12" s="197"/>
      <c r="H12" s="197"/>
      <c r="I12" s="197"/>
      <c r="J12" s="12"/>
      <c r="K12" s="12"/>
    </row>
    <row r="13" spans="2:11">
      <c r="B13" s="197"/>
      <c r="C13" s="197"/>
      <c r="D13" s="197"/>
      <c r="E13" s="197"/>
      <c r="F13" s="197"/>
      <c r="G13" s="197"/>
      <c r="H13" s="197"/>
      <c r="I13" s="197"/>
      <c r="J13" s="12"/>
      <c r="K13" s="12"/>
    </row>
    <row r="14" spans="2:11">
      <c r="B14" s="197"/>
      <c r="C14" s="197"/>
      <c r="D14" s="197"/>
      <c r="E14" s="197"/>
      <c r="F14" s="197"/>
      <c r="G14" s="197"/>
      <c r="H14" s="197"/>
      <c r="I14" s="197"/>
      <c r="J14" s="12"/>
      <c r="K14" s="12"/>
    </row>
    <row r="15" spans="2:11">
      <c r="B15" s="197"/>
      <c r="C15" s="197"/>
      <c r="D15" s="197"/>
      <c r="E15" s="197"/>
      <c r="F15" s="197"/>
      <c r="G15" s="197"/>
      <c r="H15" s="197"/>
      <c r="I15" s="197"/>
      <c r="J15" s="12"/>
      <c r="K15" s="12"/>
    </row>
    <row r="16" spans="2:11">
      <c r="B16" s="197"/>
      <c r="C16" s="12"/>
      <c r="D16" s="12"/>
      <c r="E16" s="12"/>
      <c r="F16" s="12"/>
      <c r="G16" s="12"/>
      <c r="H16" s="12"/>
      <c r="I16" s="12"/>
      <c r="J16" s="12"/>
      <c r="K16" s="12"/>
    </row>
    <row r="17" spans="2:11" ht="28.5" customHeight="1">
      <c r="B17" s="589" t="s">
        <v>387</v>
      </c>
      <c r="C17" s="590"/>
      <c r="D17" s="590"/>
      <c r="E17" s="590"/>
      <c r="F17" s="590"/>
      <c r="G17" s="590"/>
      <c r="H17" s="590"/>
      <c r="I17" s="199"/>
      <c r="J17" s="12"/>
      <c r="K17" s="12"/>
    </row>
    <row r="18" spans="2:11" ht="18">
      <c r="B18" s="591" t="s">
        <v>395</v>
      </c>
      <c r="C18" s="590"/>
      <c r="D18" s="590"/>
      <c r="E18" s="590"/>
      <c r="F18" s="590"/>
      <c r="G18" s="590"/>
      <c r="H18" s="590"/>
      <c r="I18" s="590"/>
      <c r="J18" s="12"/>
      <c r="K18" s="12"/>
    </row>
    <row r="19" spans="2:11" ht="18">
      <c r="B19" s="592" t="s">
        <v>388</v>
      </c>
      <c r="C19" s="592"/>
      <c r="D19" s="592"/>
      <c r="E19" s="592"/>
      <c r="F19" s="592"/>
      <c r="G19" s="592"/>
      <c r="H19" s="592"/>
      <c r="I19" s="592"/>
      <c r="J19" s="12"/>
      <c r="K19" s="12"/>
    </row>
    <row r="20" spans="2:11" ht="30" customHeight="1">
      <c r="B20" s="593" t="s">
        <v>394</v>
      </c>
      <c r="C20" s="590"/>
      <c r="D20" s="590"/>
      <c r="E20" s="590"/>
      <c r="F20" s="590"/>
      <c r="G20" s="590"/>
      <c r="H20" s="590"/>
      <c r="I20" s="590"/>
      <c r="J20" s="12"/>
      <c r="K20" s="12"/>
    </row>
    <row r="21" spans="2:11" ht="36" customHeight="1">
      <c r="B21" s="590"/>
      <c r="C21" s="590"/>
      <c r="D21" s="590"/>
      <c r="E21" s="590"/>
      <c r="F21" s="590"/>
      <c r="G21" s="590"/>
      <c r="H21" s="590"/>
      <c r="I21" s="590"/>
      <c r="J21" s="12"/>
      <c r="K21" s="12"/>
    </row>
    <row r="22" spans="2:11">
      <c r="B22" s="590"/>
      <c r="C22" s="590"/>
      <c r="D22" s="590"/>
      <c r="E22" s="590"/>
      <c r="F22" s="590"/>
      <c r="G22" s="590"/>
      <c r="H22" s="590"/>
      <c r="I22" s="590"/>
      <c r="J22" s="12"/>
      <c r="K22" s="12"/>
    </row>
    <row r="23" spans="2:11">
      <c r="B23" s="12"/>
      <c r="C23" s="594" t="s">
        <v>389</v>
      </c>
      <c r="D23" s="594"/>
      <c r="E23" s="594"/>
      <c r="F23" s="594"/>
      <c r="G23" s="594"/>
      <c r="H23" s="594"/>
      <c r="I23" s="12"/>
      <c r="J23" s="12"/>
      <c r="K23" s="12"/>
    </row>
    <row r="24" spans="2:11">
      <c r="B24" s="197"/>
      <c r="C24" s="197"/>
      <c r="D24" s="197"/>
      <c r="E24" s="197"/>
      <c r="F24" s="197"/>
      <c r="G24" s="197"/>
      <c r="H24" s="197"/>
      <c r="I24" s="12"/>
      <c r="J24" s="12"/>
      <c r="K24" s="12"/>
    </row>
    <row r="25" spans="2:11">
      <c r="B25" s="197"/>
      <c r="C25" s="197"/>
      <c r="D25" s="197"/>
      <c r="E25" s="197"/>
      <c r="F25" s="197"/>
      <c r="G25" s="197"/>
      <c r="H25" s="197"/>
      <c r="I25" s="12"/>
      <c r="J25" s="12"/>
      <c r="K25" s="12"/>
    </row>
    <row r="26" spans="2:11">
      <c r="B26" s="197"/>
      <c r="C26" s="197"/>
      <c r="D26" s="197"/>
      <c r="E26" s="595" t="s">
        <v>390</v>
      </c>
      <c r="F26" s="595"/>
      <c r="G26" s="595"/>
      <c r="H26" s="200"/>
      <c r="I26" s="200"/>
      <c r="J26" s="12"/>
      <c r="K26" s="12"/>
    </row>
    <row r="27" spans="2:11">
      <c r="B27" s="197"/>
      <c r="C27" s="197"/>
      <c r="D27" s="197"/>
      <c r="E27" s="197" t="s">
        <v>413</v>
      </c>
      <c r="F27" s="197"/>
      <c r="G27" s="197"/>
      <c r="H27" s="12"/>
      <c r="I27" s="198"/>
      <c r="J27" s="12"/>
      <c r="K27" s="12"/>
    </row>
    <row r="28" spans="2:11">
      <c r="B28" s="197"/>
      <c r="C28" s="197"/>
      <c r="D28" s="197"/>
      <c r="E28" s="197"/>
      <c r="F28" s="197"/>
      <c r="G28" s="197"/>
      <c r="H28" s="12"/>
      <c r="I28" s="198"/>
      <c r="J28" s="12"/>
      <c r="K28" s="12"/>
    </row>
    <row r="29" spans="2:11">
      <c r="B29" s="197"/>
      <c r="C29" s="197"/>
      <c r="D29" s="197"/>
      <c r="E29" s="197" t="s">
        <v>391</v>
      </c>
      <c r="F29" s="197"/>
      <c r="G29" s="197"/>
      <c r="H29" s="12"/>
      <c r="I29" s="201"/>
      <c r="J29" s="12"/>
      <c r="K29" s="12"/>
    </row>
    <row r="30" spans="2:11">
      <c r="B30" s="12"/>
      <c r="C30" s="12"/>
      <c r="D30" s="12"/>
      <c r="E30" s="197" t="s">
        <v>392</v>
      </c>
      <c r="F30" s="197"/>
      <c r="G30" s="12"/>
      <c r="H30" s="12"/>
      <c r="I30" s="12"/>
      <c r="J30" s="12"/>
      <c r="K30" s="12"/>
    </row>
    <row r="31" spans="2:11">
      <c r="B31" s="12"/>
      <c r="C31" s="12"/>
      <c r="D31" s="12"/>
      <c r="E31" s="197" t="s">
        <v>393</v>
      </c>
      <c r="F31" s="197"/>
      <c r="G31" s="12"/>
      <c r="H31" s="12"/>
      <c r="I31" s="12"/>
      <c r="J31" s="12"/>
      <c r="K31" s="12"/>
    </row>
    <row r="32" spans="2:11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2:11">
      <c r="B33" s="197"/>
      <c r="C33" s="197"/>
      <c r="D33" s="197"/>
      <c r="E33" s="202"/>
      <c r="F33" s="197"/>
      <c r="G33" s="197"/>
      <c r="H33" s="197"/>
      <c r="I33" s="197"/>
      <c r="J33" s="197"/>
      <c r="K33" s="197"/>
    </row>
    <row r="34" spans="2:11">
      <c r="B34" s="197"/>
      <c r="C34" s="197"/>
      <c r="D34" s="197"/>
      <c r="E34" s="197"/>
      <c r="F34" s="197"/>
      <c r="G34" s="197"/>
      <c r="H34" s="197"/>
      <c r="I34" s="197"/>
      <c r="J34" s="197"/>
      <c r="K34" s="197"/>
    </row>
    <row r="35" spans="2:11"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  <row r="36" spans="2:11">
      <c r="B36" s="197"/>
      <c r="C36" s="197"/>
      <c r="D36" s="197"/>
      <c r="E36" s="197"/>
      <c r="F36" s="197"/>
      <c r="G36" s="197"/>
      <c r="H36" s="197"/>
      <c r="I36" s="197"/>
      <c r="J36" s="197"/>
      <c r="K36" s="197"/>
    </row>
    <row r="37" spans="2:11">
      <c r="B37" s="197"/>
      <c r="C37" s="197"/>
      <c r="D37" s="197"/>
      <c r="E37" s="197"/>
      <c r="F37" s="197"/>
      <c r="G37" s="197"/>
      <c r="H37" s="197"/>
      <c r="I37" s="197"/>
      <c r="J37" s="197"/>
      <c r="K37" s="197"/>
    </row>
    <row r="38" spans="2:11">
      <c r="B38" s="197"/>
      <c r="C38" s="197"/>
      <c r="D38" s="197"/>
      <c r="E38" s="203" t="s">
        <v>414</v>
      </c>
      <c r="F38" s="197"/>
      <c r="G38" s="197"/>
      <c r="H38" s="197"/>
      <c r="I38" s="197"/>
      <c r="J38" s="197"/>
      <c r="K38" s="197"/>
    </row>
    <row r="39" spans="2:11">
      <c r="B39" s="197"/>
      <c r="C39" s="197"/>
      <c r="D39" s="197"/>
      <c r="E39" s="197"/>
      <c r="F39" s="197"/>
      <c r="G39" s="197"/>
      <c r="H39" s="197"/>
      <c r="I39" s="197"/>
      <c r="J39" s="197"/>
      <c r="K39" s="197"/>
    </row>
    <row r="40" spans="2:11" ht="15.6">
      <c r="B40" s="197"/>
      <c r="C40" s="197"/>
      <c r="D40" s="197"/>
      <c r="E40" s="588" t="s">
        <v>396</v>
      </c>
      <c r="F40" s="588"/>
      <c r="G40" s="197"/>
      <c r="H40" s="197"/>
      <c r="I40" s="197"/>
      <c r="J40" s="197"/>
      <c r="K40" s="197"/>
    </row>
    <row r="41" spans="2:11">
      <c r="B41" s="197"/>
      <c r="C41" s="197"/>
      <c r="D41" s="197"/>
      <c r="E41" s="197"/>
      <c r="F41" s="197"/>
      <c r="G41" s="197"/>
      <c r="H41" s="197"/>
      <c r="I41" s="197"/>
      <c r="J41" s="197"/>
      <c r="K41" s="197"/>
    </row>
  </sheetData>
  <mergeCells count="7">
    <mergeCell ref="E40:F40"/>
    <mergeCell ref="B17:H17"/>
    <mergeCell ref="B18:I18"/>
    <mergeCell ref="B19:I19"/>
    <mergeCell ref="B20:I22"/>
    <mergeCell ref="C23:H23"/>
    <mergeCell ref="E26:G2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Титульный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2019-11-05T12:14:55Z</cp:lastPrinted>
  <dcterms:created xsi:type="dcterms:W3CDTF">2011-05-17T05:04:33Z</dcterms:created>
  <dcterms:modified xsi:type="dcterms:W3CDTF">2019-11-06T05:51:20Z</dcterms:modified>
</cp:coreProperties>
</file>